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0830" activeTab="0"/>
  </bookViews>
  <sheets>
    <sheet name="Аркуш1" sheetId="1" r:id="rId1"/>
    <sheet name="Зві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Antonina</author>
  </authors>
  <commentList>
    <comment ref="D21" authorId="0">
      <text>
        <r>
          <rPr>
            <b/>
            <sz val="9"/>
            <rFont val="Tahoma"/>
            <family val="0"/>
          </rPr>
          <t>Проставляються бали за завдання. Якщо учень не почав виконання завдання, то комірку слід залишити вільною.</t>
        </r>
      </text>
    </comment>
  </commentList>
</comments>
</file>

<file path=xl/sharedStrings.xml><?xml version="1.0" encoding="utf-8"?>
<sst xmlns="http://schemas.openxmlformats.org/spreadsheetml/2006/main" count="249" uniqueCount="217">
  <si>
    <t>Повна назва школи</t>
  </si>
  <si>
    <t>Тип школи</t>
  </si>
  <si>
    <t>Школа міська чи сільська ?</t>
  </si>
  <si>
    <t xml:space="preserve">Кількість учнів у класі </t>
  </si>
  <si>
    <t>Ні</t>
  </si>
  <si>
    <t xml:space="preserve">Чи підключена школа до мережі Інтернет? </t>
  </si>
  <si>
    <t>Відомості про клас</t>
  </si>
  <si>
    <t>Відомості про школу</t>
  </si>
  <si>
    <t>Який профіль цього класу?</t>
  </si>
  <si>
    <t>Мова навчання у цьому класі</t>
  </si>
  <si>
    <t>Район(місто)</t>
  </si>
  <si>
    <t>Міська</t>
  </si>
  <si>
    <t>Сільська</t>
  </si>
  <si>
    <t>Місцевість</t>
  </si>
  <si>
    <t>м.Вугледар</t>
  </si>
  <si>
    <t>м.Добропілля</t>
  </si>
  <si>
    <t>м.Дружківка</t>
  </si>
  <si>
    <t>м.Костянтинівка</t>
  </si>
  <si>
    <t>м.Краматорськ</t>
  </si>
  <si>
    <t>м.Маріуполь</t>
  </si>
  <si>
    <t>Місто/Район</t>
  </si>
  <si>
    <t>Обласне підпорядкування</t>
  </si>
  <si>
    <t xml:space="preserve">Тип школи </t>
  </si>
  <si>
    <t>Загальноосвітня</t>
  </si>
  <si>
    <t>Гімназія</t>
  </si>
  <si>
    <t>Ліцей</t>
  </si>
  <si>
    <t>Інтернет</t>
  </si>
  <si>
    <t>Мова</t>
  </si>
  <si>
    <t>Українська</t>
  </si>
  <si>
    <t>Російська</t>
  </si>
  <si>
    <t>Інша</t>
  </si>
  <si>
    <t>- пишемо текст</t>
  </si>
  <si>
    <t>- пишемо числа</t>
  </si>
  <si>
    <t>Програма</t>
  </si>
  <si>
    <t>стандартний</t>
  </si>
  <si>
    <t>академічний</t>
  </si>
  <si>
    <t>профільний</t>
  </si>
  <si>
    <t>Категорія</t>
  </si>
  <si>
    <t>спеціаліст</t>
  </si>
  <si>
    <t>вища</t>
  </si>
  <si>
    <t>друга</t>
  </si>
  <si>
    <t>перша</t>
  </si>
  <si>
    <t>Звання</t>
  </si>
  <si>
    <t>не має</t>
  </si>
  <si>
    <t>вчитель-методист</t>
  </si>
  <si>
    <t>старший вчитель</t>
  </si>
  <si>
    <t>Предмет викладався за програмою рівня…</t>
  </si>
  <si>
    <t>Вчитель має кваліфікаційну категорію …</t>
  </si>
  <si>
    <t>Вчитель має звання …</t>
  </si>
  <si>
    <t>Педагогічний стаж вчителя (повних років):</t>
  </si>
  <si>
    <t>Предмети</t>
  </si>
  <si>
    <t>Так, ще 1</t>
  </si>
  <si>
    <t>Так, ще 2</t>
  </si>
  <si>
    <t>Так, ще 3</t>
  </si>
  <si>
    <t>Так, ще &gt; 3</t>
  </si>
  <si>
    <t>- обираємо із списка</t>
  </si>
  <si>
    <t>Назва класу</t>
  </si>
  <si>
    <t>Чи викладає вчитель ще якісь предмети, крім цього?</t>
  </si>
  <si>
    <t>м.Авдіївка</t>
  </si>
  <si>
    <t>м.Бахмут</t>
  </si>
  <si>
    <t>Бахмутський р-н</t>
  </si>
  <si>
    <t>Великоновосілківський р-н</t>
  </si>
  <si>
    <t>Волноваський р-н</t>
  </si>
  <si>
    <t>м.Торецьк</t>
  </si>
  <si>
    <t>м.Мирноград</t>
  </si>
  <si>
    <t>Добропільський р-н</t>
  </si>
  <si>
    <t>м.Покровськ</t>
  </si>
  <si>
    <t>м.Лиман</t>
  </si>
  <si>
    <t>Покровський  р-н</t>
  </si>
  <si>
    <t>Мар'їнський р-н</t>
  </si>
  <si>
    <t>м.Новгородівка</t>
  </si>
  <si>
    <t>Олександрівський р-н</t>
  </si>
  <si>
    <t>м.Селідове</t>
  </si>
  <si>
    <t>м.Слов'янськ</t>
  </si>
  <si>
    <t>Слов'янський р-н</t>
  </si>
  <si>
    <t>Ясинуватський р-н</t>
  </si>
  <si>
    <t>Учень_1</t>
  </si>
  <si>
    <t>Учень_2</t>
  </si>
  <si>
    <t>Учень_3</t>
  </si>
  <si>
    <t>Учень_4</t>
  </si>
  <si>
    <t>Учень_5</t>
  </si>
  <si>
    <t>Учень_6</t>
  </si>
  <si>
    <t>Учень_7</t>
  </si>
  <si>
    <t>Учень_8</t>
  </si>
  <si>
    <t>Учень_9</t>
  </si>
  <si>
    <t>Учень_10</t>
  </si>
  <si>
    <t>Учень_11</t>
  </si>
  <si>
    <t>Учень_12</t>
  </si>
  <si>
    <t>Учень_13</t>
  </si>
  <si>
    <t>Учень_14</t>
  </si>
  <si>
    <t>Учень_15</t>
  </si>
  <si>
    <t>Учень_16</t>
  </si>
  <si>
    <t>Учень_17</t>
  </si>
  <si>
    <t>Учень_18</t>
  </si>
  <si>
    <t>Учень_19</t>
  </si>
  <si>
    <t>Учень_20</t>
  </si>
  <si>
    <t>Учень_21</t>
  </si>
  <si>
    <t>Учень_22</t>
  </si>
  <si>
    <t>Учень_23</t>
  </si>
  <si>
    <t>Учень_24</t>
  </si>
  <si>
    <t>Учень_25</t>
  </si>
  <si>
    <t>Учень_26</t>
  </si>
  <si>
    <t>Учень_27</t>
  </si>
  <si>
    <t>Учень_28</t>
  </si>
  <si>
    <t>Учень_29</t>
  </si>
  <si>
    <t>Учень_30</t>
  </si>
  <si>
    <t>Учень_31</t>
  </si>
  <si>
    <t>Учень_32</t>
  </si>
  <si>
    <t>Учень_33</t>
  </si>
  <si>
    <t>Учень_34</t>
  </si>
  <si>
    <t>Учень_35</t>
  </si>
  <si>
    <t>Учень_36</t>
  </si>
  <si>
    <t>Учень_37</t>
  </si>
  <si>
    <t>Учень_38</t>
  </si>
  <si>
    <t>Учень_39</t>
  </si>
  <si>
    <t>Учень_40</t>
  </si>
  <si>
    <t>Оцінки учнів (прізвища не потрібні) у 12-ти бальній системі. Та поелементний аналіз робіт</t>
  </si>
  <si>
    <t>Аналіз</t>
  </si>
  <si>
    <t xml:space="preserve">1 Правильна відповідь </t>
  </si>
  <si>
    <t xml:space="preserve">2 Неправильна відповідь </t>
  </si>
  <si>
    <t>3 Частково неправильно</t>
  </si>
  <si>
    <t>4 Не розпочато виконання</t>
  </si>
  <si>
    <t>Розподіл оцінок</t>
  </si>
  <si>
    <t>Кількість учасників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</si>
  <si>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</si>
  <si>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</si>
  <si>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</si>
  <si>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</si>
  <si>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</si>
  <si>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</si>
  <si>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</si>
  <si>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</si>
  <si>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</si>
  <si>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"10"</t>
  </si>
  <si>
    <t>"11"</t>
  </si>
  <si>
    <t>"12"</t>
  </si>
  <si>
    <t>Оцінки (кількість)</t>
  </si>
  <si>
    <t>Оцінки (відсоток)</t>
  </si>
  <si>
    <t>Брали участь у монітор.</t>
  </si>
  <si>
    <t>Результати</t>
  </si>
  <si>
    <t>І рівня</t>
  </si>
  <si>
    <t>ІІ рівня</t>
  </si>
  <si>
    <t>ІІІ рівня</t>
  </si>
  <si>
    <t>ІV рівня</t>
  </si>
  <si>
    <t>кільк.</t>
  </si>
  <si>
    <t>%</t>
  </si>
  <si>
    <t>Усього учнів</t>
  </si>
  <si>
    <t>Рівень программи за якою викладається предмет</t>
  </si>
  <si>
    <t>1 Прав.</t>
  </si>
  <si>
    <t>2 Неправ.</t>
  </si>
  <si>
    <t>3 Частк.</t>
  </si>
  <si>
    <t>4 Не поч.</t>
  </si>
  <si>
    <t>Відомості про викладання предмета</t>
  </si>
  <si>
    <t>поглиблений</t>
  </si>
  <si>
    <t>Кількість учнів, які брали участь у моніторингу</t>
  </si>
  <si>
    <t>- обчислюється автоматично</t>
  </si>
  <si>
    <t>правильно</t>
  </si>
  <si>
    <t>Кількісний звіт</t>
  </si>
  <si>
    <t>Поелементний аналіз</t>
  </si>
  <si>
    <t>бал</t>
  </si>
  <si>
    <t xml:space="preserve">Поелементний аналіз робіт </t>
  </si>
  <si>
    <t xml:space="preserve"> (бали за відповідні завдання)</t>
  </si>
  <si>
    <t>Завд. 1</t>
  </si>
  <si>
    <t>Завд. 2</t>
  </si>
  <si>
    <t>Завд. 5</t>
  </si>
  <si>
    <t>Завд. 9</t>
  </si>
  <si>
    <t>Завд. 11</t>
  </si>
  <si>
    <t>не почато</t>
  </si>
  <si>
    <t>не правильно</t>
  </si>
  <si>
    <t>Результати. Моніторинг. Алгебра</t>
  </si>
  <si>
    <t>Алгебра</t>
  </si>
  <si>
    <t>Алгебра (оцінка)</t>
  </si>
  <si>
    <t>Так. &lt;10Мбіт/с</t>
  </si>
  <si>
    <t>Так. &gt;10Мбіт/с</t>
  </si>
  <si>
    <t>Завдання 1 1б.</t>
  </si>
  <si>
    <t>Завдання 2 1б.</t>
  </si>
  <si>
    <t>Завдання 5 4б.</t>
  </si>
  <si>
    <t>Завдання 7 2б.</t>
  </si>
  <si>
    <t>Завдання 9 2б.</t>
  </si>
  <si>
    <t>Завдання 11 2б.</t>
  </si>
  <si>
    <t>Завд.7</t>
  </si>
  <si>
    <t>Правильна відповідь тестових завдань у %</t>
  </si>
  <si>
    <t>Кількість набраних балів у завданні на встановлення відповідності %</t>
  </si>
  <si>
    <t>Кількість набраних балів  у структурованому завданні %</t>
  </si>
  <si>
    <t>Кількість набраних балів  у завданнях %</t>
  </si>
  <si>
    <t>Кіл-ть</t>
  </si>
  <si>
    <t>5 завдання</t>
  </si>
  <si>
    <t>7 завдання</t>
  </si>
  <si>
    <t>9 завдання</t>
  </si>
  <si>
    <t>11 завдання</t>
  </si>
  <si>
    <t>1 завдання</t>
  </si>
  <si>
    <t>2 завдання</t>
  </si>
  <si>
    <t>Кількість</t>
  </si>
  <si>
    <t>Відсоток</t>
  </si>
  <si>
    <t>Писало моніторинг</t>
  </si>
  <si>
    <t>Всього учнів у класі</t>
  </si>
  <si>
    <t>Андріївська сільська ОТГ</t>
  </si>
  <si>
    <t>Білозерська міська ОТГ</t>
  </si>
  <si>
    <t>Волноваська міська ОТГ</t>
  </si>
  <si>
    <t>Званівська сільська ОТГ</t>
  </si>
  <si>
    <t>Іллінівська сільська ОТГ</t>
  </si>
  <si>
    <t>Лиманська міська ОТГ</t>
  </si>
  <si>
    <t>Миколаївська міська ОТГ</t>
  </si>
  <si>
    <t>Новодонецька селищна ОТГ</t>
  </si>
  <si>
    <t>Ольгинська селищна ОТГ</t>
  </si>
  <si>
    <t>Сіверська міська ОТГ</t>
  </si>
  <si>
    <t>Соледарська міська ОТГ</t>
  </si>
  <si>
    <t>Хлібодарівська сільська ОТГ</t>
  </si>
  <si>
    <t>Черкаська селищна ОТГ</t>
  </si>
  <si>
    <t>Шахівська сільська ОТГ</t>
  </si>
  <si>
    <t>Костянтинівський р-н</t>
  </si>
  <si>
    <t>Мангушський р-н</t>
  </si>
  <si>
    <t>Нікольський р-н</t>
  </si>
  <si>
    <t>Приватні заклади</t>
  </si>
  <si>
    <t>Краматорська загальноосвітня школа І-ІІІ ступенів №4 Краматорської міської ради</t>
  </si>
  <si>
    <t>11а</t>
  </si>
  <si>
    <t xml:space="preserve">Екологічний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</si>
</sst>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Arial Cyr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 quotePrefix="1">
      <alignment/>
    </xf>
    <xf numFmtId="0" fontId="0" fillId="36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0" fillId="36" borderId="10" xfId="0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7" fontId="0" fillId="0" borderId="10" xfId="57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7" fontId="8" fillId="0" borderId="10" xfId="57" applyNumberFormat="1" applyFont="1" applyBorder="1" applyAlignment="1">
      <alignment vertical="center" wrapText="1"/>
    </xf>
    <xf numFmtId="0" fontId="0" fillId="0" borderId="10" xfId="0" applyBorder="1" applyAlignment="1">
      <alignment vertical="justify" wrapText="1"/>
    </xf>
    <xf numFmtId="0" fontId="0" fillId="0" borderId="0" xfId="0" applyFill="1" applyBorder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textRotation="90" wrapText="1"/>
    </xf>
    <xf numFmtId="0" fontId="9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9" fontId="0" fillId="0" borderId="0" xfId="57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0" fillId="0" borderId="0" xfId="57" applyNumberFormat="1" applyFont="1" applyBorder="1" applyAlignment="1">
      <alignment vertical="center"/>
    </xf>
    <xf numFmtId="0" fontId="30" fillId="37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0" fillId="37" borderId="0" xfId="0" applyFont="1" applyFill="1" applyAlignment="1">
      <alignment vertical="top"/>
    </xf>
    <xf numFmtId="0" fontId="30" fillId="37" borderId="0" xfId="0" applyFont="1" applyFill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Alignment="1">
      <alignment vertical="top"/>
    </xf>
    <xf numFmtId="0" fontId="0" fillId="2" borderId="0" xfId="0" applyFill="1" applyBorder="1" applyAlignment="1">
      <alignment vertical="center"/>
    </xf>
    <xf numFmtId="10" fontId="9" fillId="0" borderId="10" xfId="57" applyNumberFormat="1" applyFont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justify" wrapText="1"/>
    </xf>
    <xf numFmtId="0" fontId="10" fillId="33" borderId="13" xfId="0" applyFont="1" applyFill="1" applyBorder="1" applyAlignment="1">
      <alignment horizontal="center" vertical="justify" wrapText="1"/>
    </xf>
    <xf numFmtId="0" fontId="10" fillId="33" borderId="14" xfId="0" applyFont="1" applyFill="1" applyBorder="1" applyAlignment="1">
      <alignment horizontal="center" vertical="justify" wrapText="1"/>
    </xf>
    <xf numFmtId="0" fontId="10" fillId="33" borderId="15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Розподіл оцінок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Звіт!$C$4:$N$4</c:f>
              <c:strCache/>
            </c:strRef>
          </c:cat>
          <c:val>
            <c:numRef>
              <c:f>Звіт!$C$5:$N$5</c:f>
              <c:numCache/>
            </c:numRef>
          </c:val>
        </c:ser>
        <c:axId val="53687677"/>
        <c:axId val="13427046"/>
      </c:bar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7046"/>
        <c:crosses val="autoZero"/>
        <c:auto val="1"/>
        <c:lblOffset val="100"/>
        <c:tickLblSkip val="1"/>
        <c:noMultiLvlLbl val="0"/>
      </c:catAx>
      <c:valAx>
        <c:axId val="13427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8767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10</xdr:row>
      <xdr:rowOff>123825</xdr:rowOff>
    </xdr:from>
    <xdr:to>
      <xdr:col>19</xdr:col>
      <xdr:colOff>628650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8953500" y="174307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3"/>
  <sheetViews>
    <sheetView tabSelected="1" zoomScale="90" zoomScaleNormal="90" zoomScalePageLayoutView="0" workbookViewId="0" topLeftCell="A1">
      <selection activeCell="I39" sqref="I39"/>
    </sheetView>
  </sheetViews>
  <sheetFormatPr defaultColWidth="9.00390625" defaultRowHeight="12.75"/>
  <cols>
    <col min="1" max="1" width="2.875" style="0" customWidth="1"/>
    <col min="2" max="2" width="53.00390625" style="10" customWidth="1"/>
    <col min="3" max="3" width="14.625" style="0" customWidth="1"/>
    <col min="4" max="8" width="11.25390625" style="0" customWidth="1"/>
    <col min="9" max="9" width="12.875" style="0" customWidth="1"/>
    <col min="10" max="10" width="11.125" style="0" hidden="1" customWidth="1"/>
    <col min="11" max="11" width="24.25390625" style="0" hidden="1" customWidth="1"/>
    <col min="12" max="12" width="9.125" style="0" hidden="1" customWidth="1"/>
    <col min="13" max="13" width="15.125" style="0" hidden="1" customWidth="1"/>
    <col min="14" max="14" width="12.375" style="0" hidden="1" customWidth="1"/>
    <col min="15" max="15" width="10.25390625" style="0" hidden="1" customWidth="1"/>
    <col min="16" max="16" width="11.75390625" style="0" hidden="1" customWidth="1"/>
    <col min="17" max="17" width="9.625" style="0" hidden="1" customWidth="1"/>
    <col min="18" max="18" width="16.25390625" style="0" hidden="1" customWidth="1"/>
    <col min="19" max="19" width="11.00390625" style="0" hidden="1" customWidth="1"/>
    <col min="20" max="26" width="9.125" style="0" hidden="1" customWidth="1"/>
    <col min="27" max="27" width="9.125" style="0" customWidth="1"/>
  </cols>
  <sheetData>
    <row r="1" spans="2:23" ht="18">
      <c r="B1" s="24" t="s">
        <v>169</v>
      </c>
      <c r="J1" s="11" t="s">
        <v>13</v>
      </c>
      <c r="K1" s="11" t="s">
        <v>20</v>
      </c>
      <c r="M1" t="s">
        <v>22</v>
      </c>
      <c r="N1" t="s">
        <v>26</v>
      </c>
      <c r="O1" t="s">
        <v>27</v>
      </c>
      <c r="P1" t="s">
        <v>33</v>
      </c>
      <c r="Q1" t="s">
        <v>37</v>
      </c>
      <c r="R1" t="s">
        <v>42</v>
      </c>
      <c r="S1" t="s">
        <v>50</v>
      </c>
      <c r="W1" t="s">
        <v>117</v>
      </c>
    </row>
    <row r="2" spans="5:25" ht="14.25">
      <c r="E2" s="2"/>
      <c r="F2" s="2"/>
      <c r="J2" t="s">
        <v>11</v>
      </c>
      <c r="K2" t="s">
        <v>196</v>
      </c>
      <c r="M2" t="s">
        <v>23</v>
      </c>
      <c r="N2" t="s">
        <v>172</v>
      </c>
      <c r="O2" t="s">
        <v>28</v>
      </c>
      <c r="P2" t="s">
        <v>34</v>
      </c>
      <c r="Q2" t="s">
        <v>38</v>
      </c>
      <c r="R2" t="s">
        <v>43</v>
      </c>
      <c r="S2" t="s">
        <v>4</v>
      </c>
      <c r="W2" t="s">
        <v>148</v>
      </c>
      <c r="Y2" t="s">
        <v>118</v>
      </c>
    </row>
    <row r="3" spans="2:25" ht="15">
      <c r="B3" s="4" t="s">
        <v>7</v>
      </c>
      <c r="C3" s="16"/>
      <c r="E3" s="2"/>
      <c r="F3" s="2"/>
      <c r="J3" t="s">
        <v>12</v>
      </c>
      <c r="K3" t="s">
        <v>197</v>
      </c>
      <c r="M3" t="s">
        <v>24</v>
      </c>
      <c r="N3" t="s">
        <v>173</v>
      </c>
      <c r="O3" t="s">
        <v>29</v>
      </c>
      <c r="P3" t="s">
        <v>35</v>
      </c>
      <c r="Q3" t="s">
        <v>40</v>
      </c>
      <c r="R3" t="s">
        <v>44</v>
      </c>
      <c r="S3" t="s">
        <v>51</v>
      </c>
      <c r="W3" t="s">
        <v>149</v>
      </c>
      <c r="Y3" t="s">
        <v>119</v>
      </c>
    </row>
    <row r="4" spans="2:25" ht="14.25">
      <c r="B4" s="5" t="s">
        <v>10</v>
      </c>
      <c r="C4" s="17" t="s">
        <v>18</v>
      </c>
      <c r="E4" s="1"/>
      <c r="F4" s="2"/>
      <c r="K4" t="s">
        <v>198</v>
      </c>
      <c r="M4" t="s">
        <v>25</v>
      </c>
      <c r="N4" t="s">
        <v>4</v>
      </c>
      <c r="O4" t="s">
        <v>30</v>
      </c>
      <c r="P4" t="s">
        <v>36</v>
      </c>
      <c r="Q4" t="s">
        <v>41</v>
      </c>
      <c r="R4" t="s">
        <v>45</v>
      </c>
      <c r="S4" t="s">
        <v>52</v>
      </c>
      <c r="W4" t="s">
        <v>150</v>
      </c>
      <c r="Y4" t="s">
        <v>120</v>
      </c>
    </row>
    <row r="5" spans="2:25" ht="52.5" customHeight="1">
      <c r="B5" s="5" t="s">
        <v>0</v>
      </c>
      <c r="C5" s="18" t="s">
        <v>214</v>
      </c>
      <c r="E5" s="1"/>
      <c r="F5" s="2"/>
      <c r="K5" t="s">
        <v>199</v>
      </c>
      <c r="P5" t="s">
        <v>153</v>
      </c>
      <c r="Q5" t="s">
        <v>39</v>
      </c>
      <c r="S5" t="s">
        <v>53</v>
      </c>
      <c r="W5" t="s">
        <v>151</v>
      </c>
      <c r="Y5" t="s">
        <v>121</v>
      </c>
    </row>
    <row r="6" spans="2:19" ht="14.25">
      <c r="B6" s="5" t="s">
        <v>2</v>
      </c>
      <c r="C6" s="19" t="s">
        <v>11</v>
      </c>
      <c r="E6" s="13"/>
      <c r="F6" s="14" t="s">
        <v>55</v>
      </c>
      <c r="K6" t="s">
        <v>200</v>
      </c>
      <c r="S6" t="s">
        <v>54</v>
      </c>
    </row>
    <row r="7" spans="2:11" ht="25.5">
      <c r="B7" s="5" t="s">
        <v>1</v>
      </c>
      <c r="C7" s="19" t="s">
        <v>23</v>
      </c>
      <c r="E7" s="12"/>
      <c r="F7" s="14" t="s">
        <v>31</v>
      </c>
      <c r="K7" t="s">
        <v>201</v>
      </c>
    </row>
    <row r="8" spans="2:11" ht="14.25">
      <c r="B8" s="5" t="s">
        <v>5</v>
      </c>
      <c r="C8" s="19" t="s">
        <v>173</v>
      </c>
      <c r="E8" s="15"/>
      <c r="F8" s="14" t="s">
        <v>32</v>
      </c>
      <c r="K8" t="s">
        <v>202</v>
      </c>
    </row>
    <row r="9" spans="2:11" ht="15">
      <c r="B9" s="4" t="s">
        <v>6</v>
      </c>
      <c r="C9" s="20"/>
      <c r="E9" s="34"/>
      <c r="F9" s="35" t="s">
        <v>155</v>
      </c>
      <c r="K9" t="s">
        <v>203</v>
      </c>
    </row>
    <row r="10" spans="2:11" ht="14.25">
      <c r="B10" s="7" t="s">
        <v>56</v>
      </c>
      <c r="C10" s="18" t="s">
        <v>215</v>
      </c>
      <c r="E10" s="3"/>
      <c r="F10" s="2"/>
      <c r="K10" t="s">
        <v>204</v>
      </c>
    </row>
    <row r="11" spans="2:11" ht="14.25">
      <c r="B11" s="7" t="s">
        <v>3</v>
      </c>
      <c r="C11" s="21">
        <v>19</v>
      </c>
      <c r="E11" s="3"/>
      <c r="F11" s="2"/>
      <c r="K11" t="s">
        <v>205</v>
      </c>
    </row>
    <row r="12" spans="2:11" ht="15">
      <c r="B12" s="38" t="s">
        <v>154</v>
      </c>
      <c r="C12" s="21">
        <v>16</v>
      </c>
      <c r="E12" s="3"/>
      <c r="F12" s="2"/>
      <c r="K12" t="s">
        <v>206</v>
      </c>
    </row>
    <row r="13" spans="2:11" ht="27.75" customHeight="1">
      <c r="B13" s="8" t="s">
        <v>8</v>
      </c>
      <c r="C13" s="18" t="s">
        <v>216</v>
      </c>
      <c r="E13" s="3"/>
      <c r="F13" s="2"/>
      <c r="K13" t="s">
        <v>207</v>
      </c>
    </row>
    <row r="14" spans="2:11" ht="14.25">
      <c r="B14" s="8" t="s">
        <v>9</v>
      </c>
      <c r="C14" s="22" t="s">
        <v>29</v>
      </c>
      <c r="E14" s="3"/>
      <c r="F14" s="2"/>
      <c r="K14" t="s">
        <v>208</v>
      </c>
    </row>
    <row r="15" spans="2:11" ht="15">
      <c r="B15" s="4" t="s">
        <v>152</v>
      </c>
      <c r="C15" s="25" t="s">
        <v>170</v>
      </c>
      <c r="K15" t="s">
        <v>209</v>
      </c>
    </row>
    <row r="16" spans="2:11" ht="23.25" customHeight="1">
      <c r="B16" s="10" t="s">
        <v>46</v>
      </c>
      <c r="C16" s="17" t="s">
        <v>34</v>
      </c>
      <c r="K16" t="s">
        <v>58</v>
      </c>
    </row>
    <row r="17" spans="2:11" ht="14.25">
      <c r="B17" s="10" t="s">
        <v>47</v>
      </c>
      <c r="C17" s="17" t="s">
        <v>39</v>
      </c>
      <c r="K17" t="s">
        <v>59</v>
      </c>
    </row>
    <row r="18" spans="2:11" ht="14.25">
      <c r="B18" s="10" t="s">
        <v>48</v>
      </c>
      <c r="C18" s="17" t="s">
        <v>43</v>
      </c>
      <c r="K18" t="s">
        <v>14</v>
      </c>
    </row>
    <row r="19" spans="2:11" ht="14.25">
      <c r="B19" s="10" t="s">
        <v>49</v>
      </c>
      <c r="C19" s="23">
        <v>36</v>
      </c>
      <c r="K19" t="s">
        <v>15</v>
      </c>
    </row>
    <row r="20" spans="2:11" ht="15" customHeight="1">
      <c r="B20" s="10" t="s">
        <v>57</v>
      </c>
      <c r="C20" s="17" t="s">
        <v>51</v>
      </c>
      <c r="D20" s="56" t="s">
        <v>160</v>
      </c>
      <c r="E20" s="57"/>
      <c r="F20" s="57"/>
      <c r="G20" s="57"/>
      <c r="H20" s="57"/>
      <c r="I20" s="57"/>
      <c r="K20" t="s">
        <v>16</v>
      </c>
    </row>
    <row r="21" spans="2:11" ht="15" customHeight="1">
      <c r="B21" s="8"/>
      <c r="C21" s="3"/>
      <c r="D21" s="58" t="s">
        <v>161</v>
      </c>
      <c r="E21" s="59"/>
      <c r="F21" s="59"/>
      <c r="G21" s="59"/>
      <c r="H21" s="59"/>
      <c r="I21" s="59"/>
      <c r="K21" t="s">
        <v>17</v>
      </c>
    </row>
    <row r="22" spans="2:11" ht="30" customHeight="1">
      <c r="B22" s="5"/>
      <c r="C22" s="5"/>
      <c r="D22" s="39" t="s">
        <v>174</v>
      </c>
      <c r="E22" s="39" t="s">
        <v>175</v>
      </c>
      <c r="F22" s="39" t="s">
        <v>176</v>
      </c>
      <c r="G22" s="39" t="s">
        <v>177</v>
      </c>
      <c r="H22" s="39" t="s">
        <v>178</v>
      </c>
      <c r="I22" s="39" t="s">
        <v>179</v>
      </c>
      <c r="K22" t="s">
        <v>18</v>
      </c>
    </row>
    <row r="23" spans="2:11" ht="28.5">
      <c r="B23" s="9" t="s">
        <v>116</v>
      </c>
      <c r="C23" s="26" t="s">
        <v>171</v>
      </c>
      <c r="D23" s="40"/>
      <c r="E23" s="40"/>
      <c r="F23" s="40"/>
      <c r="G23" s="40"/>
      <c r="H23" s="40"/>
      <c r="I23" s="40"/>
      <c r="K23" t="s">
        <v>67</v>
      </c>
    </row>
    <row r="24" spans="2:11" ht="14.25">
      <c r="B24" s="6" t="s">
        <v>76</v>
      </c>
      <c r="C24" s="42">
        <f>SUM(D24:I24)</f>
        <v>8</v>
      </c>
      <c r="D24" s="27">
        <v>1</v>
      </c>
      <c r="E24" s="27">
        <v>1</v>
      </c>
      <c r="F24" s="27">
        <v>4</v>
      </c>
      <c r="G24" s="27">
        <v>2</v>
      </c>
      <c r="H24" s="27">
        <v>0</v>
      </c>
      <c r="I24" s="27">
        <v>0</v>
      </c>
      <c r="K24" t="s">
        <v>19</v>
      </c>
    </row>
    <row r="25" spans="2:11" ht="14.25">
      <c r="B25" s="6" t="s">
        <v>77</v>
      </c>
      <c r="C25" s="42">
        <f aca="true" t="shared" si="0" ref="C25:C63">SUM(D25:I25)</f>
        <v>8</v>
      </c>
      <c r="D25" s="27">
        <v>1</v>
      </c>
      <c r="E25" s="27">
        <v>0</v>
      </c>
      <c r="F25" s="27">
        <v>4</v>
      </c>
      <c r="G25" s="27">
        <v>2</v>
      </c>
      <c r="H25" s="27">
        <v>1</v>
      </c>
      <c r="I25" s="27">
        <v>0</v>
      </c>
      <c r="K25" t="s">
        <v>64</v>
      </c>
    </row>
    <row r="26" spans="2:11" ht="14.25">
      <c r="B26" s="6" t="s">
        <v>78</v>
      </c>
      <c r="C26" s="42">
        <f t="shared" si="0"/>
        <v>5</v>
      </c>
      <c r="D26" s="27">
        <v>1</v>
      </c>
      <c r="E26" s="27">
        <v>0</v>
      </c>
      <c r="F26" s="27">
        <v>2</v>
      </c>
      <c r="G26" s="27">
        <v>2</v>
      </c>
      <c r="H26" s="27">
        <v>0</v>
      </c>
      <c r="I26" s="27">
        <v>0</v>
      </c>
      <c r="K26" t="s">
        <v>70</v>
      </c>
    </row>
    <row r="27" spans="2:11" ht="14.25">
      <c r="B27" s="6" t="s">
        <v>79</v>
      </c>
      <c r="C27" s="42">
        <f t="shared" si="0"/>
        <v>3</v>
      </c>
      <c r="D27" s="27">
        <v>1</v>
      </c>
      <c r="E27" s="27">
        <v>0</v>
      </c>
      <c r="F27" s="27">
        <v>1</v>
      </c>
      <c r="G27" s="27">
        <v>1</v>
      </c>
      <c r="H27" s="27">
        <v>0</v>
      </c>
      <c r="I27" s="27">
        <v>0</v>
      </c>
      <c r="K27" t="s">
        <v>66</v>
      </c>
    </row>
    <row r="28" spans="2:11" ht="14.25">
      <c r="B28" s="6" t="s">
        <v>80</v>
      </c>
      <c r="C28" s="42">
        <f t="shared" si="0"/>
        <v>9</v>
      </c>
      <c r="D28" s="27">
        <v>1</v>
      </c>
      <c r="E28" s="27">
        <v>0</v>
      </c>
      <c r="F28" s="27">
        <v>4</v>
      </c>
      <c r="G28" s="27">
        <v>2</v>
      </c>
      <c r="H28" s="27">
        <v>2</v>
      </c>
      <c r="I28" s="27">
        <v>0</v>
      </c>
      <c r="K28" t="s">
        <v>72</v>
      </c>
    </row>
    <row r="29" spans="2:11" ht="14.25">
      <c r="B29" s="6" t="s">
        <v>81</v>
      </c>
      <c r="C29" s="42">
        <f t="shared" si="0"/>
        <v>4</v>
      </c>
      <c r="D29" s="27">
        <v>1</v>
      </c>
      <c r="E29" s="27">
        <v>1</v>
      </c>
      <c r="F29" s="27">
        <v>1</v>
      </c>
      <c r="G29" s="27">
        <v>0</v>
      </c>
      <c r="H29" s="27">
        <v>1</v>
      </c>
      <c r="I29" s="27">
        <v>0</v>
      </c>
      <c r="K29" t="s">
        <v>73</v>
      </c>
    </row>
    <row r="30" spans="2:11" ht="14.25">
      <c r="B30" s="6" t="s">
        <v>82</v>
      </c>
      <c r="C30" s="42">
        <f t="shared" si="0"/>
        <v>10</v>
      </c>
      <c r="D30" s="27">
        <v>1</v>
      </c>
      <c r="E30" s="27">
        <v>1</v>
      </c>
      <c r="F30" s="27">
        <v>4</v>
      </c>
      <c r="G30" s="27">
        <v>2</v>
      </c>
      <c r="H30" s="27">
        <v>2</v>
      </c>
      <c r="I30" s="27">
        <v>0</v>
      </c>
      <c r="K30" t="s">
        <v>63</v>
      </c>
    </row>
    <row r="31" spans="2:11" ht="14.25">
      <c r="B31" s="6" t="s">
        <v>83</v>
      </c>
      <c r="C31" s="42">
        <f t="shared" si="0"/>
        <v>5</v>
      </c>
      <c r="D31" s="27">
        <v>1</v>
      </c>
      <c r="E31" s="27">
        <v>0</v>
      </c>
      <c r="F31" s="27">
        <v>2</v>
      </c>
      <c r="G31" s="27">
        <v>2</v>
      </c>
      <c r="H31" s="27">
        <v>0</v>
      </c>
      <c r="I31" s="27">
        <v>0</v>
      </c>
      <c r="K31" t="s">
        <v>60</v>
      </c>
    </row>
    <row r="32" spans="2:11" ht="14.25">
      <c r="B32" s="6" t="s">
        <v>84</v>
      </c>
      <c r="C32" s="42">
        <f t="shared" si="0"/>
        <v>5</v>
      </c>
      <c r="D32" s="27">
        <v>0</v>
      </c>
      <c r="E32" s="27">
        <v>0</v>
      </c>
      <c r="F32" s="27">
        <v>4</v>
      </c>
      <c r="G32" s="27">
        <v>1</v>
      </c>
      <c r="H32" s="27">
        <v>0</v>
      </c>
      <c r="I32" s="27">
        <v>0</v>
      </c>
      <c r="K32" t="s">
        <v>61</v>
      </c>
    </row>
    <row r="33" spans="2:11" ht="14.25">
      <c r="B33" s="6" t="s">
        <v>85</v>
      </c>
      <c r="C33" s="42">
        <f t="shared" si="0"/>
        <v>5</v>
      </c>
      <c r="D33" s="27">
        <v>1</v>
      </c>
      <c r="E33" s="27">
        <v>1</v>
      </c>
      <c r="F33" s="27">
        <v>2</v>
      </c>
      <c r="G33" s="27">
        <v>1</v>
      </c>
      <c r="H33" s="27">
        <v>0</v>
      </c>
      <c r="I33" s="27">
        <v>0</v>
      </c>
      <c r="K33" t="s">
        <v>62</v>
      </c>
    </row>
    <row r="34" spans="2:11" ht="14.25">
      <c r="B34" s="6" t="s">
        <v>86</v>
      </c>
      <c r="C34" s="42">
        <f t="shared" si="0"/>
        <v>10</v>
      </c>
      <c r="D34" s="27">
        <v>1</v>
      </c>
      <c r="E34" s="27">
        <v>1</v>
      </c>
      <c r="F34" s="27">
        <v>4</v>
      </c>
      <c r="G34" s="27">
        <v>2</v>
      </c>
      <c r="H34" s="27">
        <v>2</v>
      </c>
      <c r="I34" s="27">
        <v>0</v>
      </c>
      <c r="K34" t="s">
        <v>65</v>
      </c>
    </row>
    <row r="35" spans="2:11" ht="14.25">
      <c r="B35" s="6" t="s">
        <v>87</v>
      </c>
      <c r="C35" s="42">
        <f t="shared" si="0"/>
        <v>3</v>
      </c>
      <c r="D35" s="27">
        <v>1</v>
      </c>
      <c r="E35" s="27">
        <v>0</v>
      </c>
      <c r="F35" s="27">
        <v>1</v>
      </c>
      <c r="G35" s="27">
        <v>1</v>
      </c>
      <c r="H35" s="27">
        <v>0</v>
      </c>
      <c r="I35" s="27">
        <v>0</v>
      </c>
      <c r="K35" t="s">
        <v>210</v>
      </c>
    </row>
    <row r="36" spans="2:11" ht="14.25">
      <c r="B36" s="6" t="s">
        <v>88</v>
      </c>
      <c r="C36" s="42">
        <f t="shared" si="0"/>
        <v>9</v>
      </c>
      <c r="D36" s="27">
        <v>1</v>
      </c>
      <c r="E36" s="27">
        <v>1</v>
      </c>
      <c r="F36" s="27">
        <v>3</v>
      </c>
      <c r="G36" s="27">
        <v>2</v>
      </c>
      <c r="H36" s="27">
        <v>2</v>
      </c>
      <c r="I36" s="27">
        <v>0</v>
      </c>
      <c r="K36" t="s">
        <v>211</v>
      </c>
    </row>
    <row r="37" spans="2:11" ht="14.25">
      <c r="B37" s="6" t="s">
        <v>89</v>
      </c>
      <c r="C37" s="42">
        <f t="shared" si="0"/>
        <v>9</v>
      </c>
      <c r="D37" s="27">
        <v>1</v>
      </c>
      <c r="E37" s="27">
        <v>1</v>
      </c>
      <c r="F37" s="27">
        <v>3</v>
      </c>
      <c r="G37" s="27">
        <v>2</v>
      </c>
      <c r="H37" s="27">
        <v>2</v>
      </c>
      <c r="I37" s="27">
        <v>0</v>
      </c>
      <c r="K37" t="s">
        <v>69</v>
      </c>
    </row>
    <row r="38" spans="2:11" ht="14.25">
      <c r="B38" s="6" t="s">
        <v>90</v>
      </c>
      <c r="C38" s="42">
        <f t="shared" si="0"/>
        <v>4</v>
      </c>
      <c r="D38" s="27">
        <v>1</v>
      </c>
      <c r="E38" s="27">
        <v>0</v>
      </c>
      <c r="F38" s="27">
        <v>2</v>
      </c>
      <c r="G38" s="27">
        <v>1</v>
      </c>
      <c r="H38" s="27">
        <v>0</v>
      </c>
      <c r="I38" s="27">
        <v>0</v>
      </c>
      <c r="K38" t="s">
        <v>212</v>
      </c>
    </row>
    <row r="39" spans="2:11" ht="14.25">
      <c r="B39" s="6" t="s">
        <v>91</v>
      </c>
      <c r="C39" s="42">
        <f t="shared" si="0"/>
        <v>5</v>
      </c>
      <c r="D39" s="27">
        <v>0</v>
      </c>
      <c r="E39" s="27">
        <v>0</v>
      </c>
      <c r="F39" s="27">
        <v>4</v>
      </c>
      <c r="G39" s="27">
        <v>1</v>
      </c>
      <c r="H39" s="27">
        <v>0</v>
      </c>
      <c r="I39" s="27">
        <v>0</v>
      </c>
      <c r="K39" t="s">
        <v>71</v>
      </c>
    </row>
    <row r="40" spans="2:11" ht="14.25">
      <c r="B40" s="6" t="s">
        <v>92</v>
      </c>
      <c r="C40" s="42">
        <f t="shared" si="0"/>
        <v>0</v>
      </c>
      <c r="D40" s="27"/>
      <c r="E40" s="27"/>
      <c r="F40" s="27"/>
      <c r="G40" s="27"/>
      <c r="H40" s="27"/>
      <c r="I40" s="27"/>
      <c r="K40" t="s">
        <v>68</v>
      </c>
    </row>
    <row r="41" spans="2:11" ht="14.25">
      <c r="B41" s="6" t="s">
        <v>93</v>
      </c>
      <c r="C41" s="42">
        <f t="shared" si="0"/>
        <v>0</v>
      </c>
      <c r="D41" s="27"/>
      <c r="E41" s="27"/>
      <c r="F41" s="27"/>
      <c r="G41" s="27"/>
      <c r="H41" s="27"/>
      <c r="I41" s="27"/>
      <c r="K41" t="s">
        <v>74</v>
      </c>
    </row>
    <row r="42" spans="2:11" ht="14.25">
      <c r="B42" s="6" t="s">
        <v>94</v>
      </c>
      <c r="C42" s="42">
        <f t="shared" si="0"/>
        <v>0</v>
      </c>
      <c r="D42" s="27"/>
      <c r="E42" s="27"/>
      <c r="F42" s="27"/>
      <c r="G42" s="27"/>
      <c r="H42" s="27"/>
      <c r="I42" s="27"/>
      <c r="K42" t="s">
        <v>75</v>
      </c>
    </row>
    <row r="43" spans="2:11" ht="14.25">
      <c r="B43" s="6" t="s">
        <v>95</v>
      </c>
      <c r="C43" s="42">
        <f t="shared" si="0"/>
        <v>0</v>
      </c>
      <c r="D43" s="27"/>
      <c r="E43" s="27"/>
      <c r="F43" s="27"/>
      <c r="G43" s="27"/>
      <c r="H43" s="27"/>
      <c r="I43" s="27"/>
      <c r="K43" t="s">
        <v>21</v>
      </c>
    </row>
    <row r="44" spans="2:11" ht="14.25">
      <c r="B44" s="6" t="s">
        <v>96</v>
      </c>
      <c r="C44" s="42">
        <f t="shared" si="0"/>
        <v>0</v>
      </c>
      <c r="D44" s="27"/>
      <c r="E44" s="27"/>
      <c r="F44" s="27"/>
      <c r="G44" s="27"/>
      <c r="H44" s="27"/>
      <c r="I44" s="27"/>
      <c r="K44" t="s">
        <v>213</v>
      </c>
    </row>
    <row r="45" spans="2:9" ht="14.25">
      <c r="B45" s="6" t="s">
        <v>97</v>
      </c>
      <c r="C45" s="42">
        <f t="shared" si="0"/>
        <v>0</v>
      </c>
      <c r="D45" s="27"/>
      <c r="E45" s="27"/>
      <c r="F45" s="27"/>
      <c r="G45" s="27"/>
      <c r="H45" s="27"/>
      <c r="I45" s="27"/>
    </row>
    <row r="46" spans="2:9" ht="14.25">
      <c r="B46" s="6" t="s">
        <v>98</v>
      </c>
      <c r="C46" s="42">
        <f t="shared" si="0"/>
        <v>0</v>
      </c>
      <c r="D46" s="27"/>
      <c r="E46" s="27"/>
      <c r="F46" s="27"/>
      <c r="G46" s="27"/>
      <c r="H46" s="27"/>
      <c r="I46" s="27"/>
    </row>
    <row r="47" spans="2:9" ht="14.25">
      <c r="B47" s="6" t="s">
        <v>99</v>
      </c>
      <c r="C47" s="42">
        <f t="shared" si="0"/>
        <v>0</v>
      </c>
      <c r="D47" s="27"/>
      <c r="E47" s="27"/>
      <c r="F47" s="27"/>
      <c r="G47" s="27"/>
      <c r="H47" s="27"/>
      <c r="I47" s="27"/>
    </row>
    <row r="48" spans="2:9" ht="14.25">
      <c r="B48" s="6" t="s">
        <v>100</v>
      </c>
      <c r="C48" s="42">
        <f t="shared" si="0"/>
        <v>0</v>
      </c>
      <c r="D48" s="27"/>
      <c r="E48" s="27"/>
      <c r="F48" s="27"/>
      <c r="G48" s="27"/>
      <c r="H48" s="27"/>
      <c r="I48" s="27"/>
    </row>
    <row r="49" spans="2:9" ht="14.25">
      <c r="B49" s="6" t="s">
        <v>101</v>
      </c>
      <c r="C49" s="42">
        <f t="shared" si="0"/>
        <v>0</v>
      </c>
      <c r="D49" s="27"/>
      <c r="E49" s="27"/>
      <c r="F49" s="27"/>
      <c r="G49" s="27"/>
      <c r="H49" s="27"/>
      <c r="I49" s="27"/>
    </row>
    <row r="50" spans="2:9" ht="14.25">
      <c r="B50" s="6" t="s">
        <v>102</v>
      </c>
      <c r="C50" s="42">
        <f t="shared" si="0"/>
        <v>0</v>
      </c>
      <c r="D50" s="27"/>
      <c r="E50" s="27"/>
      <c r="F50" s="27"/>
      <c r="G50" s="27"/>
      <c r="H50" s="27"/>
      <c r="I50" s="27"/>
    </row>
    <row r="51" spans="2:9" ht="14.25">
      <c r="B51" s="6" t="s">
        <v>103</v>
      </c>
      <c r="C51" s="42">
        <f t="shared" si="0"/>
        <v>0</v>
      </c>
      <c r="D51" s="27"/>
      <c r="E51" s="27"/>
      <c r="F51" s="27"/>
      <c r="G51" s="27"/>
      <c r="H51" s="27"/>
      <c r="I51" s="27"/>
    </row>
    <row r="52" spans="2:9" ht="14.25">
      <c r="B52" s="6" t="s">
        <v>104</v>
      </c>
      <c r="C52" s="42">
        <f t="shared" si="0"/>
        <v>0</v>
      </c>
      <c r="D52" s="27"/>
      <c r="E52" s="27"/>
      <c r="F52" s="27"/>
      <c r="G52" s="27"/>
      <c r="H52" s="27"/>
      <c r="I52" s="27"/>
    </row>
    <row r="53" spans="2:9" ht="14.25">
      <c r="B53" s="6" t="s">
        <v>105</v>
      </c>
      <c r="C53" s="42">
        <f t="shared" si="0"/>
        <v>0</v>
      </c>
      <c r="D53" s="27"/>
      <c r="E53" s="27"/>
      <c r="F53" s="27"/>
      <c r="G53" s="27"/>
      <c r="H53" s="27"/>
      <c r="I53" s="27"/>
    </row>
    <row r="54" spans="2:9" ht="14.25">
      <c r="B54" s="6" t="s">
        <v>106</v>
      </c>
      <c r="C54" s="42">
        <f t="shared" si="0"/>
        <v>0</v>
      </c>
      <c r="D54" s="27"/>
      <c r="E54" s="27"/>
      <c r="F54" s="27"/>
      <c r="G54" s="27"/>
      <c r="H54" s="27"/>
      <c r="I54" s="27"/>
    </row>
    <row r="55" spans="2:9" ht="14.25">
      <c r="B55" s="6" t="s">
        <v>107</v>
      </c>
      <c r="C55" s="42">
        <f t="shared" si="0"/>
        <v>0</v>
      </c>
      <c r="D55" s="27"/>
      <c r="E55" s="27"/>
      <c r="F55" s="27"/>
      <c r="G55" s="27"/>
      <c r="H55" s="27"/>
      <c r="I55" s="27"/>
    </row>
    <row r="56" spans="2:9" ht="14.25">
      <c r="B56" s="6" t="s">
        <v>108</v>
      </c>
      <c r="C56" s="42">
        <f t="shared" si="0"/>
        <v>0</v>
      </c>
      <c r="D56" s="27"/>
      <c r="E56" s="27"/>
      <c r="F56" s="27"/>
      <c r="G56" s="27"/>
      <c r="H56" s="27"/>
      <c r="I56" s="27"/>
    </row>
    <row r="57" spans="2:9" ht="14.25">
      <c r="B57" s="6" t="s">
        <v>109</v>
      </c>
      <c r="C57" s="42">
        <f t="shared" si="0"/>
        <v>0</v>
      </c>
      <c r="D57" s="27"/>
      <c r="E57" s="27"/>
      <c r="F57" s="27"/>
      <c r="G57" s="27"/>
      <c r="H57" s="27"/>
      <c r="I57" s="27"/>
    </row>
    <row r="58" spans="2:9" ht="14.25">
      <c r="B58" s="6" t="s">
        <v>110</v>
      </c>
      <c r="C58" s="42">
        <f t="shared" si="0"/>
        <v>0</v>
      </c>
      <c r="D58" s="27"/>
      <c r="E58" s="27"/>
      <c r="F58" s="27"/>
      <c r="G58" s="27"/>
      <c r="H58" s="27"/>
      <c r="I58" s="27"/>
    </row>
    <row r="59" spans="2:9" ht="14.25">
      <c r="B59" s="6" t="s">
        <v>111</v>
      </c>
      <c r="C59" s="42">
        <f t="shared" si="0"/>
        <v>0</v>
      </c>
      <c r="D59" s="27"/>
      <c r="E59" s="27"/>
      <c r="F59" s="27"/>
      <c r="G59" s="27"/>
      <c r="H59" s="27"/>
      <c r="I59" s="27"/>
    </row>
    <row r="60" spans="2:9" ht="14.25">
      <c r="B60" s="6" t="s">
        <v>112</v>
      </c>
      <c r="C60" s="42">
        <f t="shared" si="0"/>
        <v>0</v>
      </c>
      <c r="D60" s="27"/>
      <c r="E60" s="27"/>
      <c r="F60" s="27"/>
      <c r="G60" s="27"/>
      <c r="H60" s="27"/>
      <c r="I60" s="27"/>
    </row>
    <row r="61" spans="2:9" ht="14.25">
      <c r="B61" s="6" t="s">
        <v>113</v>
      </c>
      <c r="C61" s="42">
        <f t="shared" si="0"/>
        <v>0</v>
      </c>
      <c r="D61" s="27"/>
      <c r="E61" s="27"/>
      <c r="F61" s="27"/>
      <c r="G61" s="27"/>
      <c r="H61" s="27"/>
      <c r="I61" s="27"/>
    </row>
    <row r="62" spans="2:9" ht="14.25">
      <c r="B62" s="6" t="s">
        <v>114</v>
      </c>
      <c r="C62" s="42">
        <f t="shared" si="0"/>
        <v>0</v>
      </c>
      <c r="D62" s="27"/>
      <c r="E62" s="27"/>
      <c r="F62" s="27"/>
      <c r="G62" s="27"/>
      <c r="H62" s="27"/>
      <c r="I62" s="27"/>
    </row>
    <row r="63" spans="2:9" ht="14.25">
      <c r="B63" s="6" t="s">
        <v>115</v>
      </c>
      <c r="C63" s="42">
        <f t="shared" si="0"/>
        <v>0</v>
      </c>
      <c r="D63" s="27"/>
      <c r="E63" s="27"/>
      <c r="F63" s="27"/>
      <c r="G63" s="27"/>
      <c r="H63" s="27"/>
      <c r="I63" s="27"/>
    </row>
  </sheetData>
  <sheetProtection sheet="1"/>
  <mergeCells count="2">
    <mergeCell ref="D20:I20"/>
    <mergeCell ref="D21:I21"/>
  </mergeCells>
  <dataValidations count="14">
    <dataValidation type="list" allowBlank="1" showInputMessage="1" showErrorMessage="1" sqref="C16">
      <formula1>$P$2:$P$5</formula1>
    </dataValidation>
    <dataValidation type="list" allowBlank="1" showInputMessage="1" showErrorMessage="1" sqref="C17">
      <formula1>$Q$2:$Q$5</formula1>
    </dataValidation>
    <dataValidation type="list" allowBlank="1" showInputMessage="1" showErrorMessage="1" sqref="C18">
      <formula1>$R$2:$R$4</formula1>
    </dataValidation>
    <dataValidation type="whole" allowBlank="1" showInputMessage="1" showErrorMessage="1" errorTitle="Від 0 до 60" error="Вказується кількість повних років." sqref="C19">
      <formula1>0</formula1>
      <formula2>60</formula2>
    </dataValidation>
    <dataValidation type="list" allowBlank="1" showInputMessage="1" showErrorMessage="1" sqref="C20">
      <formula1>$S$2:$S$6</formula1>
    </dataValidation>
    <dataValidation type="list" allowBlank="1" showInputMessage="1" showErrorMessage="1" sqref="C6">
      <formula1>$J$2:$J$3</formula1>
    </dataValidation>
    <dataValidation type="list" allowBlank="1" showInputMessage="1" showErrorMessage="1" sqref="C7">
      <formula1>$M$2:$M$4</formula1>
    </dataValidation>
    <dataValidation type="list" allowBlank="1" showInputMessage="1" showErrorMessage="1" sqref="C8">
      <formula1>$N$2:$N$4</formula1>
    </dataValidation>
    <dataValidation type="list" allowBlank="1" showInputMessage="1" showErrorMessage="1" sqref="C14">
      <formula1>$O$2:$O$4</formula1>
    </dataValidation>
    <dataValidation type="whole" allowBlank="1" showInputMessage="1" showErrorMessage="1" errorTitle="Від 1 до 40" error="Число може бути від 1 до 40." sqref="C11:C12">
      <formula1>1</formula1>
      <formula2>40</formula2>
    </dataValidation>
    <dataValidation type="whole" allowBlank="1" showInputMessage="1" showErrorMessage="1" errorTitle="Від 0 до 1" error="Оцінка може бути від 0 до 1. &#10;Якщо учень не розпочав виконання завдання комірку залишати вільною." sqref="D24:E63">
      <formula1>0</formula1>
      <formula2>1</formula2>
    </dataValidation>
    <dataValidation type="list" allowBlank="1" showInputMessage="1" showErrorMessage="1" sqref="C4">
      <formula1>$K$2:$K$44</formula1>
    </dataValidation>
    <dataValidation type="whole" allowBlank="1" showInputMessage="1" showErrorMessage="1" errorTitle="Від 0 до 4" error="Оцінка може бути від 0 до 4. &#10;Якщо учень не розпочав виконання завдання комірку залишати вільною." sqref="F24:F63">
      <formula1>0</formula1>
      <formula2>4</formula2>
    </dataValidation>
    <dataValidation type="whole" allowBlank="1" showInputMessage="1" showErrorMessage="1" errorTitle="Від 0 до 2" error="Оцінка може бути від 0 до 2. &#10;Якщо учень не розпочав виконання завдання комірку залишати вільною." sqref="G24:I63">
      <formula1>0</formula1>
      <formula2>2</formula2>
    </dataValidation>
  </dataValidations>
  <printOptions/>
  <pageMargins left="0.75" right="0.75" top="1" bottom="1" header="0.5" footer="0.5"/>
  <pageSetup horizontalDpi="300" verticalDpi="3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zoomScalePageLayoutView="0" workbookViewId="0" topLeftCell="A35">
      <selection activeCell="H68" sqref="H68"/>
    </sheetView>
  </sheetViews>
  <sheetFormatPr defaultColWidth="9.00390625" defaultRowHeight="12.75"/>
  <cols>
    <col min="2" max="2" width="14.75390625" style="0" customWidth="1"/>
  </cols>
  <sheetData>
    <row r="1" spans="7:10" ht="12.75">
      <c r="G1" t="str">
        <f>Аркуш1!C15</f>
        <v>Алгебра</v>
      </c>
      <c r="J1" s="28" t="str">
        <f>Аркуш1!$C$16</f>
        <v>стандартний</v>
      </c>
    </row>
    <row r="2" spans="1:7" ht="12.75">
      <c r="A2" t="s">
        <v>122</v>
      </c>
      <c r="F2" t="str">
        <f>Аркуш1!C10</f>
        <v>11а</v>
      </c>
      <c r="G2" t="str">
        <f>Аркуш1!C5</f>
        <v>Краматорська загальноосвітня школа І-ІІІ ступенів №4 Краматорської міської ради</v>
      </c>
    </row>
    <row r="3" ht="12.75">
      <c r="C3" t="s">
        <v>136</v>
      </c>
    </row>
    <row r="4" spans="2:14" ht="12.75">
      <c r="B4" s="28" t="s">
        <v>123</v>
      </c>
      <c r="C4" s="29" t="s">
        <v>124</v>
      </c>
      <c r="D4" s="29" t="s">
        <v>125</v>
      </c>
      <c r="E4" s="29" t="s">
        <v>126</v>
      </c>
      <c r="F4" s="29" t="s">
        <v>127</v>
      </c>
      <c r="G4" s="29" t="s">
        <v>128</v>
      </c>
      <c r="H4" s="29" t="s">
        <v>129</v>
      </c>
      <c r="I4" s="29" t="s">
        <v>130</v>
      </c>
      <c r="J4" s="29" t="s">
        <v>131</v>
      </c>
      <c r="K4" s="29" t="s">
        <v>132</v>
      </c>
      <c r="L4" s="29" t="s">
        <v>133</v>
      </c>
      <c r="M4" s="29" t="s">
        <v>134</v>
      </c>
      <c r="N4" s="29" t="s">
        <v>135</v>
      </c>
    </row>
    <row r="5" spans="2:14" ht="12.75">
      <c r="B5" s="28">
        <f>Аркуш1!C12</f>
        <v>16</v>
      </c>
      <c r="C5" s="28">
        <f>COUNTIF(Аркуш1!$C$24:$C$63,1)</f>
        <v>0</v>
      </c>
      <c r="D5" s="28">
        <f>COUNTIF(Аркуш1!$C$24:$C$63,2)</f>
        <v>0</v>
      </c>
      <c r="E5" s="28">
        <f>COUNTIF(Аркуш1!$C$24:$C$63,3)</f>
        <v>2</v>
      </c>
      <c r="F5" s="28">
        <f>COUNTIF(Аркуш1!$C$24:$C$63,4)</f>
        <v>2</v>
      </c>
      <c r="G5" s="28">
        <f>COUNTIF(Аркуш1!$C$24:$C$63,5)</f>
        <v>5</v>
      </c>
      <c r="H5" s="28">
        <f>COUNTIF(Аркуш1!$C$24:$C$63,6)</f>
        <v>0</v>
      </c>
      <c r="I5" s="28">
        <f>COUNTIF(Аркуш1!$C$24:$C$63,7)</f>
        <v>0</v>
      </c>
      <c r="J5" s="28">
        <f>COUNTIF(Аркуш1!$C$24:$C$63,8)</f>
        <v>2</v>
      </c>
      <c r="K5" s="28">
        <f>COUNTIF(Аркуш1!$C$24:$C$63,9)</f>
        <v>3</v>
      </c>
      <c r="L5" s="28">
        <f>COUNTIF(Аркуш1!$C$24:$C$63,10)</f>
        <v>2</v>
      </c>
      <c r="M5" s="28">
        <f>COUNTIF(Аркуш1!$C$24:$C$63,11)</f>
        <v>0</v>
      </c>
      <c r="N5" s="28">
        <f>COUNTIF(Аркуш1!$C$24:$C$63,12)</f>
        <v>0</v>
      </c>
    </row>
    <row r="8" ht="12.75">
      <c r="C8" t="s">
        <v>137</v>
      </c>
    </row>
    <row r="9" spans="3:14" ht="12.75">
      <c r="C9" s="29" t="s">
        <v>124</v>
      </c>
      <c r="D9" s="29" t="s">
        <v>125</v>
      </c>
      <c r="E9" s="29" t="s">
        <v>126</v>
      </c>
      <c r="F9" s="29" t="s">
        <v>127</v>
      </c>
      <c r="G9" s="29" t="s">
        <v>128</v>
      </c>
      <c r="H9" s="29" t="s">
        <v>129</v>
      </c>
      <c r="I9" s="29" t="s">
        <v>130</v>
      </c>
      <c r="J9" s="29" t="s">
        <v>131</v>
      </c>
      <c r="K9" s="29" t="s">
        <v>132</v>
      </c>
      <c r="L9" s="29" t="s">
        <v>133</v>
      </c>
      <c r="M9" s="29" t="s">
        <v>134</v>
      </c>
      <c r="N9" s="29" t="s">
        <v>135</v>
      </c>
    </row>
    <row r="10" spans="3:14" ht="12.75">
      <c r="C10" s="30">
        <f>C5/$B$5</f>
        <v>0</v>
      </c>
      <c r="D10" s="30">
        <f aca="true" t="shared" si="0" ref="D10:N10">D5/$B$5</f>
        <v>0</v>
      </c>
      <c r="E10" s="30">
        <f t="shared" si="0"/>
        <v>0.125</v>
      </c>
      <c r="F10" s="30">
        <f t="shared" si="0"/>
        <v>0.125</v>
      </c>
      <c r="G10" s="30">
        <f t="shared" si="0"/>
        <v>0.3125</v>
      </c>
      <c r="H10" s="30">
        <f t="shared" si="0"/>
        <v>0</v>
      </c>
      <c r="I10" s="30">
        <f t="shared" si="0"/>
        <v>0</v>
      </c>
      <c r="J10" s="30">
        <f t="shared" si="0"/>
        <v>0.125</v>
      </c>
      <c r="K10" s="30">
        <f t="shared" si="0"/>
        <v>0.1875</v>
      </c>
      <c r="L10" s="30">
        <f t="shared" si="0"/>
        <v>0.125</v>
      </c>
      <c r="M10" s="30">
        <f t="shared" si="0"/>
        <v>0</v>
      </c>
      <c r="N10" s="30">
        <f t="shared" si="0"/>
        <v>0</v>
      </c>
    </row>
    <row r="13" ht="12.75">
      <c r="B13" t="s">
        <v>157</v>
      </c>
    </row>
    <row r="15" spans="2:12" ht="12.75">
      <c r="B15" s="60" t="s">
        <v>147</v>
      </c>
      <c r="C15" s="61" t="s">
        <v>146</v>
      </c>
      <c r="D15" s="60" t="s">
        <v>138</v>
      </c>
      <c r="E15" s="60" t="s">
        <v>139</v>
      </c>
      <c r="F15" s="60"/>
      <c r="G15" s="60"/>
      <c r="H15" s="60"/>
      <c r="I15" s="60"/>
      <c r="J15" s="60"/>
      <c r="K15" s="60"/>
      <c r="L15" s="60"/>
    </row>
    <row r="16" spans="2:12" ht="12.75">
      <c r="B16" s="60"/>
      <c r="C16" s="62"/>
      <c r="D16" s="60"/>
      <c r="E16" s="60" t="s">
        <v>140</v>
      </c>
      <c r="F16" s="60"/>
      <c r="G16" s="60" t="s">
        <v>141</v>
      </c>
      <c r="H16" s="60"/>
      <c r="I16" s="60" t="s">
        <v>142</v>
      </c>
      <c r="J16" s="60"/>
      <c r="K16" s="60" t="s">
        <v>143</v>
      </c>
      <c r="L16" s="60"/>
    </row>
    <row r="17" spans="2:12" ht="36.75" customHeight="1">
      <c r="B17" s="60"/>
      <c r="C17" s="63"/>
      <c r="D17" s="60"/>
      <c r="E17" s="31" t="s">
        <v>144</v>
      </c>
      <c r="F17" s="31" t="s">
        <v>145</v>
      </c>
      <c r="G17" s="31" t="s">
        <v>144</v>
      </c>
      <c r="H17" s="31" t="s">
        <v>145</v>
      </c>
      <c r="I17" s="31" t="s">
        <v>144</v>
      </c>
      <c r="J17" s="31" t="s">
        <v>145</v>
      </c>
      <c r="K17" s="31" t="s">
        <v>144</v>
      </c>
      <c r="L17" s="31" t="s">
        <v>145</v>
      </c>
    </row>
    <row r="18" spans="2:12" ht="12.75">
      <c r="B18" s="28" t="s">
        <v>34</v>
      </c>
      <c r="C18" s="32">
        <f>IF($J$1=B18,Аркуш1!$C$11,"")</f>
        <v>19</v>
      </c>
      <c r="D18" s="32">
        <f>IF($J$1=B18,Аркуш1!$C$12,"")</f>
        <v>16</v>
      </c>
      <c r="E18" s="32">
        <f>IF($J$1=B18,$C$5+$D$5+$E$5,"")</f>
        <v>2</v>
      </c>
      <c r="F18" s="33">
        <f>IF($J$1=B18,E18/D18,"")</f>
        <v>0.125</v>
      </c>
      <c r="G18" s="32">
        <f>IF($J$1=B18,$F$5+$G$5+$H$5,"")</f>
        <v>7</v>
      </c>
      <c r="H18" s="33">
        <f>IF($J$1=B18,G18/D18,"")</f>
        <v>0.4375</v>
      </c>
      <c r="I18" s="32">
        <f>IF($J$1=B18,$I$5+$J$5+$K$5,"")</f>
        <v>5</v>
      </c>
      <c r="J18" s="33">
        <f>IF($J$1=B18,I18/D18,"")</f>
        <v>0.3125</v>
      </c>
      <c r="K18" s="32">
        <f>IF($J$1=B18,$L$5+$M$5+$N$5,"")</f>
        <v>2</v>
      </c>
      <c r="L18" s="33">
        <f>IF($J$1=B18,K18/D18,"")</f>
        <v>0.125</v>
      </c>
    </row>
    <row r="19" spans="2:12" ht="12.75">
      <c r="B19" s="28" t="s">
        <v>35</v>
      </c>
      <c r="C19" s="32">
        <f>IF($J$1=B19,Аркуш1!$C$11,"")</f>
      </c>
      <c r="D19" s="32">
        <f>IF($J$1=B19,Аркуш1!$C$12,"")</f>
      </c>
      <c r="E19" s="32">
        <f>IF($J$1=B19,$C$5+$D$5+$E$5,"")</f>
      </c>
      <c r="F19" s="33">
        <f>IF($J$1=B19,E19/D19,"")</f>
      </c>
      <c r="G19" s="32">
        <f>IF($J$1=B19,$F$5+$G$5+$H$5,"")</f>
      </c>
      <c r="H19" s="33">
        <f>IF($J$1=B19,G19/D19,"")</f>
      </c>
      <c r="I19" s="32">
        <f>IF($J$1=B19,$I$5+$J$5+$K$5,"")</f>
      </c>
      <c r="J19" s="33">
        <f>IF($J$1=B19,I19/D19,"")</f>
      </c>
      <c r="K19" s="32">
        <f>IF($J$1=B19,$L$5+$M$5+$N$5,"")</f>
      </c>
      <c r="L19" s="33">
        <f>IF($J$1=B19,K19/D19,"")</f>
      </c>
    </row>
    <row r="20" spans="2:12" ht="12.75">
      <c r="B20" s="28" t="s">
        <v>36</v>
      </c>
      <c r="C20" s="32">
        <f>IF($J$1=B20,Аркуш1!$C$11,"")</f>
      </c>
      <c r="D20" s="32">
        <f>IF($J$1=B20,Аркуш1!$C$12,"")</f>
      </c>
      <c r="E20" s="32">
        <f>IF($J$1=B20,$C$5+$D$5+$E$5,"")</f>
      </c>
      <c r="F20" s="33">
        <f>IF($J$1=B20,E20/D20,"")</f>
      </c>
      <c r="G20" s="32">
        <f>IF($J$1=B20,$F$5+$G$5+$H$5,"")</f>
      </c>
      <c r="H20" s="33">
        <f>IF($J$1=B20,G20/D20,"")</f>
      </c>
      <c r="I20" s="32">
        <f>IF($J$1=B20,$I$5+$J$5+$K$5,"")</f>
      </c>
      <c r="J20" s="33">
        <f>IF($J$1=B20,I20/D20,"")</f>
      </c>
      <c r="K20" s="32">
        <f>IF($J$1=B20,$L$5+$M$5+$N$5,"")</f>
      </c>
      <c r="L20" s="33">
        <f>IF($J$1=B20,K20/D20,"")</f>
      </c>
    </row>
    <row r="21" spans="2:12" ht="12.75">
      <c r="B21" s="28" t="s">
        <v>153</v>
      </c>
      <c r="C21" s="32">
        <f>IF($J$1=B21,Аркуш1!$C$11,"")</f>
      </c>
      <c r="D21" s="32">
        <f>IF($J$1=B21,Аркуш1!$C$12,"")</f>
      </c>
      <c r="E21" s="32">
        <f>IF($J$1=B21,$C$5+$D$5+$E$5,"")</f>
      </c>
      <c r="F21" s="33">
        <f>IF($J$1=B21,E21/D21,"")</f>
      </c>
      <c r="G21" s="32">
        <f>IF($J$1=B21,$F$5+$G$5+$H$5,"")</f>
      </c>
      <c r="H21" s="33">
        <f>IF($J$1=B21,G21/D21,"")</f>
      </c>
      <c r="I21" s="32">
        <f>IF($J$1=B21,$I$5+$J$5+$K$5,"")</f>
      </c>
      <c r="J21" s="33">
        <f>IF($J$1=B21,I21/D21,"")</f>
      </c>
      <c r="K21" s="32">
        <f>IF($J$1=B21,$L$5+$M$5+$N$5,"")</f>
      </c>
      <c r="L21" s="33">
        <f>IF($J$1=B21,K21/D21,"")</f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5" ht="13.5" customHeight="1">
      <c r="B35" t="s">
        <v>158</v>
      </c>
    </row>
    <row r="36" ht="13.5" customHeight="1"/>
    <row r="37" spans="2:17" ht="114.75">
      <c r="B37" s="49" t="s">
        <v>195</v>
      </c>
      <c r="C37" s="48" t="s">
        <v>194</v>
      </c>
      <c r="D37" s="49" t="s">
        <v>181</v>
      </c>
      <c r="E37" s="49"/>
      <c r="F37" s="48" t="s">
        <v>182</v>
      </c>
      <c r="G37" s="48"/>
      <c r="H37" s="48"/>
      <c r="I37" s="50"/>
      <c r="J37" s="50"/>
      <c r="K37" s="52" t="s">
        <v>183</v>
      </c>
      <c r="L37" s="53"/>
      <c r="M37" s="53"/>
      <c r="N37" s="51" t="s">
        <v>184</v>
      </c>
      <c r="O37" s="50"/>
      <c r="P37" s="50"/>
      <c r="Q37" s="50"/>
    </row>
    <row r="38" spans="2:16" ht="45">
      <c r="B38" s="54"/>
      <c r="C38" s="44" t="s">
        <v>185</v>
      </c>
      <c r="D38" s="44" t="s">
        <v>190</v>
      </c>
      <c r="E38" s="44" t="s">
        <v>191</v>
      </c>
      <c r="F38" s="45" t="s">
        <v>186</v>
      </c>
      <c r="G38" s="45"/>
      <c r="H38" s="45"/>
      <c r="K38" t="s">
        <v>187</v>
      </c>
      <c r="N38" t="s">
        <v>188</v>
      </c>
      <c r="P38" t="s">
        <v>189</v>
      </c>
    </row>
    <row r="39" spans="2:17" ht="15">
      <c r="B39" s="54"/>
      <c r="C39" s="44"/>
      <c r="D39" s="44"/>
      <c r="E39" s="44"/>
      <c r="F39" s="47">
        <v>0</v>
      </c>
      <c r="G39" s="47">
        <v>1</v>
      </c>
      <c r="H39" s="47">
        <v>2</v>
      </c>
      <c r="I39">
        <v>3</v>
      </c>
      <c r="J39">
        <v>4</v>
      </c>
      <c r="K39">
        <v>0</v>
      </c>
      <c r="L39">
        <v>1</v>
      </c>
      <c r="M39">
        <v>2</v>
      </c>
      <c r="N39">
        <v>0</v>
      </c>
      <c r="O39">
        <v>2</v>
      </c>
      <c r="P39">
        <v>0</v>
      </c>
      <c r="Q39">
        <v>2</v>
      </c>
    </row>
    <row r="40" spans="1:17" ht="15">
      <c r="A40" s="43" t="s">
        <v>192</v>
      </c>
      <c r="B40" s="41">
        <f>Аркуш1!C11</f>
        <v>19</v>
      </c>
      <c r="C40" s="41">
        <f>Аркуш1!C12</f>
        <v>16</v>
      </c>
      <c r="D40" s="41">
        <f>COUNTIF(C69:C108,1)</f>
        <v>14</v>
      </c>
      <c r="E40" s="41">
        <f>COUNTIF(D69:D108,1)</f>
        <v>7</v>
      </c>
      <c r="F40" s="41">
        <f>COUNTIF($E$69:$E$108,0)</f>
        <v>0</v>
      </c>
      <c r="G40" s="41">
        <f>COUNTIF($E$69:$E$108,1)</f>
        <v>3</v>
      </c>
      <c r="H40" s="41">
        <f>COUNTIF($E$69:$E$108,2)</f>
        <v>4</v>
      </c>
      <c r="I40" s="41">
        <f>COUNTIF($E$69:$E$108,3)</f>
        <v>2</v>
      </c>
      <c r="J40" s="41">
        <f>COUNTIF($E$69:$E$108,4)</f>
        <v>7</v>
      </c>
      <c r="K40" s="41">
        <f>COUNTIF($F$69:$F$108,0)</f>
        <v>1</v>
      </c>
      <c r="L40" s="41">
        <f>COUNTIF($F$69:$F$108,1)</f>
        <v>6</v>
      </c>
      <c r="M40" s="41">
        <f>COUNTIF($F$69:$F$108,2)</f>
        <v>9</v>
      </c>
      <c r="N40" s="41">
        <f>COUNTIF($G$69:$G$108,0)</f>
        <v>9</v>
      </c>
      <c r="O40" s="41">
        <f>COUNTIF($G$69:$G$108,2)</f>
        <v>5</v>
      </c>
      <c r="P40" s="41">
        <f>COUNTIF($H$69:$H$108,0)</f>
        <v>16</v>
      </c>
      <c r="Q40" s="41">
        <f>COUNTIF($H$69:$H$108,2)</f>
        <v>0</v>
      </c>
    </row>
    <row r="41" spans="1:17" ht="15">
      <c r="A41" s="43" t="s">
        <v>193</v>
      </c>
      <c r="B41" s="41"/>
      <c r="C41" s="55">
        <f>C40/B40</f>
        <v>0.8421052631578947</v>
      </c>
      <c r="D41" s="55">
        <f>D40/$C$40</f>
        <v>0.875</v>
      </c>
      <c r="E41" s="55">
        <f aca="true" t="shared" si="1" ref="E41:Q41">E40/$C$40</f>
        <v>0.4375</v>
      </c>
      <c r="F41" s="55">
        <f t="shared" si="1"/>
        <v>0</v>
      </c>
      <c r="G41" s="55">
        <f t="shared" si="1"/>
        <v>0.1875</v>
      </c>
      <c r="H41" s="55">
        <f t="shared" si="1"/>
        <v>0.25</v>
      </c>
      <c r="I41" s="55">
        <f t="shared" si="1"/>
        <v>0.125</v>
      </c>
      <c r="J41" s="55">
        <f t="shared" si="1"/>
        <v>0.4375</v>
      </c>
      <c r="K41" s="55">
        <f t="shared" si="1"/>
        <v>0.0625</v>
      </c>
      <c r="L41" s="55">
        <f t="shared" si="1"/>
        <v>0.375</v>
      </c>
      <c r="M41" s="55">
        <f t="shared" si="1"/>
        <v>0.5625</v>
      </c>
      <c r="N41" s="55">
        <f t="shared" si="1"/>
        <v>0.5625</v>
      </c>
      <c r="O41" s="55">
        <f t="shared" si="1"/>
        <v>0.3125</v>
      </c>
      <c r="P41" s="55">
        <f t="shared" si="1"/>
        <v>1</v>
      </c>
      <c r="Q41" s="55">
        <f t="shared" si="1"/>
        <v>0</v>
      </c>
    </row>
    <row r="42" spans="1:8" ht="15">
      <c r="A42" s="43"/>
      <c r="B42" s="44"/>
      <c r="C42" s="44"/>
      <c r="D42" s="44"/>
      <c r="E42" s="44"/>
      <c r="F42" s="45"/>
      <c r="G42" s="45"/>
      <c r="H42" s="45"/>
    </row>
    <row r="43" spans="1:8" ht="15">
      <c r="A43" s="43"/>
      <c r="B43" s="44"/>
      <c r="C43" s="44"/>
      <c r="D43" s="44"/>
      <c r="E43" s="44"/>
      <c r="F43" s="45"/>
      <c r="G43" s="45"/>
      <c r="H43" s="45"/>
    </row>
    <row r="44" spans="1:8" ht="15">
      <c r="A44" s="43"/>
      <c r="B44" s="44"/>
      <c r="C44" s="44"/>
      <c r="D44" s="44"/>
      <c r="E44" s="44"/>
      <c r="F44" s="45"/>
      <c r="G44" s="45"/>
      <c r="H44" s="45"/>
    </row>
    <row r="45" spans="1:8" ht="15">
      <c r="A45" s="43"/>
      <c r="B45" s="44"/>
      <c r="C45" s="44"/>
      <c r="D45" s="44"/>
      <c r="E45" s="44"/>
      <c r="F45" s="45"/>
      <c r="G45" s="45"/>
      <c r="H45" s="45"/>
    </row>
    <row r="46" spans="1:8" ht="15">
      <c r="A46" s="43"/>
      <c r="B46" s="44"/>
      <c r="C46" s="44"/>
      <c r="D46" s="44"/>
      <c r="E46" s="44"/>
      <c r="F46" s="45"/>
      <c r="G46" s="45"/>
      <c r="H46" s="45"/>
    </row>
    <row r="47" spans="1:8" ht="15">
      <c r="A47" s="43"/>
      <c r="B47" s="44"/>
      <c r="C47" s="44"/>
      <c r="D47" s="44"/>
      <c r="E47" s="44"/>
      <c r="F47" s="45"/>
      <c r="G47" s="45"/>
      <c r="H47" s="45"/>
    </row>
    <row r="48" spans="1:8" ht="15">
      <c r="A48" s="43"/>
      <c r="B48" s="44"/>
      <c r="C48" s="44"/>
      <c r="D48" s="44"/>
      <c r="E48" s="44"/>
      <c r="F48" s="45"/>
      <c r="G48" s="45"/>
      <c r="H48" s="45"/>
    </row>
    <row r="49" spans="1:8" ht="15">
      <c r="A49" s="43"/>
      <c r="B49" s="44"/>
      <c r="C49" s="44"/>
      <c r="D49" s="44"/>
      <c r="E49" s="44"/>
      <c r="F49" s="45"/>
      <c r="G49" s="45"/>
      <c r="H49" s="45"/>
    </row>
    <row r="50" spans="1:8" ht="15">
      <c r="A50" s="43"/>
      <c r="B50" s="44"/>
      <c r="C50" s="44"/>
      <c r="D50" s="44"/>
      <c r="E50" s="44"/>
      <c r="F50" s="45"/>
      <c r="G50" s="45"/>
      <c r="H50" s="45"/>
    </row>
    <row r="51" spans="1:8" ht="15">
      <c r="A51" s="43"/>
      <c r="B51" s="44"/>
      <c r="C51" s="44"/>
      <c r="D51" s="44"/>
      <c r="E51" s="44"/>
      <c r="F51" s="45"/>
      <c r="G51" s="45"/>
      <c r="H51" s="45"/>
    </row>
    <row r="52" spans="1:8" ht="15">
      <c r="A52" s="43"/>
      <c r="B52" s="44"/>
      <c r="C52" s="44"/>
      <c r="D52" s="44"/>
      <c r="E52" s="44"/>
      <c r="F52" s="45"/>
      <c r="G52" s="45"/>
      <c r="H52" s="45"/>
    </row>
    <row r="53" spans="1:8" ht="15">
      <c r="A53" s="43"/>
      <c r="B53" s="44"/>
      <c r="C53" s="44"/>
      <c r="D53" s="44"/>
      <c r="E53" s="44"/>
      <c r="F53" s="45"/>
      <c r="G53" s="45"/>
      <c r="H53" s="45"/>
    </row>
    <row r="54" spans="1:8" ht="15">
      <c r="A54" s="43"/>
      <c r="B54" s="44"/>
      <c r="C54" s="44"/>
      <c r="D54" s="44"/>
      <c r="E54" s="46"/>
      <c r="F54" s="45"/>
      <c r="G54" s="45"/>
      <c r="H54" s="45"/>
    </row>
    <row r="55" spans="1:8" ht="15">
      <c r="A55" s="43"/>
      <c r="B55" s="44"/>
      <c r="C55" s="44"/>
      <c r="D55" s="44"/>
      <c r="E55" s="46"/>
      <c r="F55" s="45"/>
      <c r="G55" s="45"/>
      <c r="H55" s="45"/>
    </row>
    <row r="56" spans="1:8" ht="15">
      <c r="A56" s="43"/>
      <c r="B56" s="44"/>
      <c r="C56" s="44"/>
      <c r="D56" s="44"/>
      <c r="E56" s="46"/>
      <c r="F56" s="45"/>
      <c r="G56" s="45"/>
      <c r="H56" s="45"/>
    </row>
    <row r="57" spans="1:8" ht="15">
      <c r="A57" s="43"/>
      <c r="B57" s="44"/>
      <c r="C57" s="44"/>
      <c r="D57" s="44"/>
      <c r="E57" s="46"/>
      <c r="F57" s="45"/>
      <c r="G57" s="45"/>
      <c r="H57" s="45"/>
    </row>
    <row r="58" spans="1:8" ht="15">
      <c r="A58" s="43"/>
      <c r="B58" s="44"/>
      <c r="C58" s="44"/>
      <c r="D58" s="44"/>
      <c r="E58" s="46"/>
      <c r="F58" s="45"/>
      <c r="G58" s="45"/>
      <c r="H58" s="45"/>
    </row>
    <row r="59" spans="1:8" ht="15">
      <c r="A59" s="43"/>
      <c r="B59" s="44"/>
      <c r="C59" s="44"/>
      <c r="D59" s="44"/>
      <c r="E59" s="46"/>
      <c r="F59" s="45"/>
      <c r="G59" s="45"/>
      <c r="H59" s="45"/>
    </row>
    <row r="60" spans="1:8" ht="15">
      <c r="A60" s="43"/>
      <c r="B60" s="44"/>
      <c r="C60" s="44"/>
      <c r="D60" s="44"/>
      <c r="E60" s="44"/>
      <c r="F60" s="45"/>
      <c r="G60" s="45"/>
      <c r="H60" s="45"/>
    </row>
    <row r="62" spans="3:8" ht="12.75">
      <c r="C62" t="s">
        <v>162</v>
      </c>
      <c r="D62" t="s">
        <v>163</v>
      </c>
      <c r="E62" t="s">
        <v>164</v>
      </c>
      <c r="F62" t="s">
        <v>180</v>
      </c>
      <c r="G62" t="s">
        <v>165</v>
      </c>
      <c r="H62" t="s">
        <v>166</v>
      </c>
    </row>
    <row r="63" spans="2:8" ht="12.75">
      <c r="B63" s="37" t="s">
        <v>159</v>
      </c>
      <c r="C63">
        <v>1</v>
      </c>
      <c r="D63">
        <v>1</v>
      </c>
      <c r="E63">
        <v>4</v>
      </c>
      <c r="F63">
        <v>2</v>
      </c>
      <c r="G63">
        <v>2</v>
      </c>
      <c r="H63">
        <v>2</v>
      </c>
    </row>
    <row r="64" spans="2:8" ht="12.75">
      <c r="B64" t="s">
        <v>156</v>
      </c>
      <c r="C64">
        <f aca="true" t="shared" si="2" ref="C64:H64">COUNTIF(C69:C108,C63)</f>
        <v>14</v>
      </c>
      <c r="D64">
        <f t="shared" si="2"/>
        <v>7</v>
      </c>
      <c r="E64">
        <f t="shared" si="2"/>
        <v>7</v>
      </c>
      <c r="F64">
        <f t="shared" si="2"/>
        <v>9</v>
      </c>
      <c r="G64">
        <f t="shared" si="2"/>
        <v>5</v>
      </c>
      <c r="H64">
        <f t="shared" si="2"/>
        <v>0</v>
      </c>
    </row>
    <row r="65" spans="2:8" ht="12.75">
      <c r="B65" t="s">
        <v>168</v>
      </c>
      <c r="C65">
        <f aca="true" t="shared" si="3" ref="C65:H65">COUNTIF(C69:C108,0)</f>
        <v>2</v>
      </c>
      <c r="D65">
        <f t="shared" si="3"/>
        <v>9</v>
      </c>
      <c r="E65">
        <f t="shared" si="3"/>
        <v>0</v>
      </c>
      <c r="F65">
        <f t="shared" si="3"/>
        <v>1</v>
      </c>
      <c r="G65">
        <f t="shared" si="3"/>
        <v>9</v>
      </c>
      <c r="H65">
        <f t="shared" si="3"/>
        <v>16</v>
      </c>
    </row>
    <row r="66" spans="2:25" ht="12.75">
      <c r="B66" t="s">
        <v>167</v>
      </c>
      <c r="C66" s="36">
        <f aca="true" t="shared" si="4" ref="C66:H66">COUNTIF(C69:C108,"")-(40-$B$5)</f>
        <v>0</v>
      </c>
      <c r="D66" s="36">
        <f t="shared" si="4"/>
        <v>0</v>
      </c>
      <c r="E66" s="36">
        <f t="shared" si="4"/>
        <v>0</v>
      </c>
      <c r="F66" s="36">
        <f t="shared" si="4"/>
        <v>0</v>
      </c>
      <c r="G66" s="36">
        <f t="shared" si="4"/>
        <v>0</v>
      </c>
      <c r="H66" s="36">
        <f t="shared" si="4"/>
        <v>0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8" spans="1:8" ht="28.5" customHeight="1">
      <c r="A68" t="str">
        <f>Аркуш1!B23</f>
        <v>Оцінки учнів (прізвища не потрібні) у 12-ти бальній системі. Та поелементний аналіз робіт</v>
      </c>
      <c r="B68" t="str">
        <f>Аркуш1!C23</f>
        <v>Алгебра (оцінка)</v>
      </c>
      <c r="C68">
        <f>Аркуш1!D23</f>
        <v>0</v>
      </c>
      <c r="D68">
        <f>Аркуш1!E23</f>
        <v>0</v>
      </c>
      <c r="E68">
        <f>Аркуш1!F23</f>
        <v>0</v>
      </c>
      <c r="F68">
        <f>Аркуш1!G23</f>
        <v>0</v>
      </c>
      <c r="G68">
        <f>Аркуш1!H23</f>
        <v>0</v>
      </c>
      <c r="H68">
        <f>Аркуш1!I23</f>
        <v>0</v>
      </c>
    </row>
    <row r="69" spans="1:26" ht="12.75">
      <c r="A69" t="str">
        <f>Аркуш1!B24</f>
        <v>Учень_1</v>
      </c>
      <c r="B69">
        <f>Аркуш1!C24</f>
        <v>8</v>
      </c>
      <c r="C69" s="36">
        <f>IF(Аркуш1!D24="","",Аркуш1!D24)</f>
        <v>1</v>
      </c>
      <c r="D69" s="36">
        <f>IF(Аркуш1!E24="","",Аркуш1!E24)</f>
        <v>1</v>
      </c>
      <c r="E69" s="36">
        <f>IF(Аркуш1!F24="","",Аркуш1!F24)</f>
        <v>4</v>
      </c>
      <c r="F69" s="36">
        <f>IF(Аркуш1!G24="","",Аркуш1!G24)</f>
        <v>2</v>
      </c>
      <c r="G69" s="36">
        <f>IF(Аркуш1!H24="","",Аркуш1!H24)</f>
        <v>0</v>
      </c>
      <c r="H69" s="36">
        <f>IF(Аркуш1!I24="","",Аркуш1!I24)</f>
        <v>0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>
      <c r="A70" t="str">
        <f>Аркуш1!B25</f>
        <v>Учень_2</v>
      </c>
      <c r="B70">
        <f>Аркуш1!C25</f>
        <v>8</v>
      </c>
      <c r="C70" s="36">
        <f>IF(Аркуш1!D25="","",Аркуш1!D25)</f>
        <v>1</v>
      </c>
      <c r="D70" s="36">
        <f>IF(Аркуш1!E25="","",Аркуш1!E25)</f>
        <v>0</v>
      </c>
      <c r="E70" s="36">
        <f>IF(Аркуш1!F25="","",Аркуш1!F25)</f>
        <v>4</v>
      </c>
      <c r="F70" s="36">
        <f>IF(Аркуш1!G25="","",Аркуш1!G25)</f>
        <v>2</v>
      </c>
      <c r="G70" s="36">
        <f>IF(Аркуш1!H25="","",Аркуш1!H25)</f>
        <v>1</v>
      </c>
      <c r="H70" s="36">
        <f>IF(Аркуш1!I25="","",Аркуш1!I25)</f>
        <v>0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>
      <c r="A71" t="str">
        <f>Аркуш1!B26</f>
        <v>Учень_3</v>
      </c>
      <c r="B71">
        <f>Аркуш1!C26</f>
        <v>5</v>
      </c>
      <c r="C71" s="36">
        <f>IF(Аркуш1!D26="","",Аркуш1!D26)</f>
        <v>1</v>
      </c>
      <c r="D71" s="36">
        <f>IF(Аркуш1!E26="","",Аркуш1!E26)</f>
        <v>0</v>
      </c>
      <c r="E71" s="36">
        <f>IF(Аркуш1!F26="","",Аркуш1!F26)</f>
        <v>2</v>
      </c>
      <c r="F71" s="36">
        <f>IF(Аркуш1!G26="","",Аркуш1!G26)</f>
        <v>2</v>
      </c>
      <c r="G71" s="36">
        <f>IF(Аркуш1!H26="","",Аркуш1!H26)</f>
        <v>0</v>
      </c>
      <c r="H71" s="36">
        <f>IF(Аркуш1!I26="","",Аркуш1!I26)</f>
        <v>0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>
      <c r="A72" t="str">
        <f>Аркуш1!B27</f>
        <v>Учень_4</v>
      </c>
      <c r="B72">
        <f>Аркуш1!C27</f>
        <v>3</v>
      </c>
      <c r="C72" s="36">
        <f>IF(Аркуш1!D27="","",Аркуш1!D27)</f>
        <v>1</v>
      </c>
      <c r="D72" s="36">
        <f>IF(Аркуш1!E27="","",Аркуш1!E27)</f>
        <v>0</v>
      </c>
      <c r="E72" s="36">
        <f>IF(Аркуш1!F27="","",Аркуш1!F27)</f>
        <v>1</v>
      </c>
      <c r="F72" s="36">
        <f>IF(Аркуш1!G27="","",Аркуш1!G27)</f>
        <v>1</v>
      </c>
      <c r="G72" s="36">
        <f>IF(Аркуш1!H27="","",Аркуш1!H27)</f>
        <v>0</v>
      </c>
      <c r="H72" s="36">
        <f>IF(Аркуш1!I27="","",Аркуш1!I27)</f>
        <v>0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>
      <c r="A73" t="str">
        <f>Аркуш1!B28</f>
        <v>Учень_5</v>
      </c>
      <c r="B73">
        <f>Аркуш1!C28</f>
        <v>9</v>
      </c>
      <c r="C73" s="36">
        <f>IF(Аркуш1!D28="","",Аркуш1!D28)</f>
        <v>1</v>
      </c>
      <c r="D73" s="36">
        <f>IF(Аркуш1!E28="","",Аркуш1!E28)</f>
        <v>0</v>
      </c>
      <c r="E73" s="36">
        <f>IF(Аркуш1!F28="","",Аркуш1!F28)</f>
        <v>4</v>
      </c>
      <c r="F73" s="36">
        <f>IF(Аркуш1!G28="","",Аркуш1!G28)</f>
        <v>2</v>
      </c>
      <c r="G73" s="36">
        <f>IF(Аркуш1!H28="","",Аркуш1!H28)</f>
        <v>2</v>
      </c>
      <c r="H73" s="36">
        <f>IF(Аркуш1!I28="","",Аркуш1!I28)</f>
        <v>0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>
      <c r="A74" t="str">
        <f>Аркуш1!B29</f>
        <v>Учень_6</v>
      </c>
      <c r="B74">
        <f>Аркуш1!C29</f>
        <v>4</v>
      </c>
      <c r="C74" s="36">
        <f>IF(Аркуш1!D29="","",Аркуш1!D29)</f>
        <v>1</v>
      </c>
      <c r="D74" s="36">
        <f>IF(Аркуш1!E29="","",Аркуш1!E29)</f>
        <v>1</v>
      </c>
      <c r="E74" s="36">
        <f>IF(Аркуш1!F29="","",Аркуш1!F29)</f>
        <v>1</v>
      </c>
      <c r="F74" s="36">
        <f>IF(Аркуш1!G29="","",Аркуш1!G29)</f>
        <v>0</v>
      </c>
      <c r="G74" s="36">
        <f>IF(Аркуш1!H29="","",Аркуш1!H29)</f>
        <v>1</v>
      </c>
      <c r="H74" s="36">
        <f>IF(Аркуш1!I29="","",Аркуш1!I29)</f>
        <v>0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>
      <c r="A75" t="str">
        <f>Аркуш1!B30</f>
        <v>Учень_7</v>
      </c>
      <c r="B75">
        <f>Аркуш1!C30</f>
        <v>10</v>
      </c>
      <c r="C75" s="36">
        <f>IF(Аркуш1!D30="","",Аркуш1!D30)</f>
        <v>1</v>
      </c>
      <c r="D75" s="36">
        <f>IF(Аркуш1!E30="","",Аркуш1!E30)</f>
        <v>1</v>
      </c>
      <c r="E75" s="36">
        <f>IF(Аркуш1!F30="","",Аркуш1!F30)</f>
        <v>4</v>
      </c>
      <c r="F75" s="36">
        <f>IF(Аркуш1!G30="","",Аркуш1!G30)</f>
        <v>2</v>
      </c>
      <c r="G75" s="36">
        <f>IF(Аркуш1!H30="","",Аркуш1!H30)</f>
        <v>2</v>
      </c>
      <c r="H75" s="36">
        <f>IF(Аркуш1!I30="","",Аркуш1!I30)</f>
        <v>0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>
      <c r="A76" t="str">
        <f>Аркуш1!B31</f>
        <v>Учень_8</v>
      </c>
      <c r="B76">
        <f>Аркуш1!C31</f>
        <v>5</v>
      </c>
      <c r="C76" s="36">
        <f>IF(Аркуш1!D31="","",Аркуш1!D31)</f>
        <v>1</v>
      </c>
      <c r="D76" s="36">
        <f>IF(Аркуш1!E31="","",Аркуш1!E31)</f>
        <v>0</v>
      </c>
      <c r="E76" s="36">
        <f>IF(Аркуш1!F31="","",Аркуш1!F31)</f>
        <v>2</v>
      </c>
      <c r="F76" s="36">
        <f>IF(Аркуш1!G31="","",Аркуш1!G31)</f>
        <v>2</v>
      </c>
      <c r="G76" s="36">
        <f>IF(Аркуш1!H31="","",Аркуш1!H31)</f>
        <v>0</v>
      </c>
      <c r="H76" s="36">
        <f>IF(Аркуш1!I31="","",Аркуш1!I31)</f>
        <v>0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>
      <c r="A77" t="str">
        <f>Аркуш1!B32</f>
        <v>Учень_9</v>
      </c>
      <c r="B77">
        <f>Аркуш1!C32</f>
        <v>5</v>
      </c>
      <c r="C77" s="36">
        <f>IF(Аркуш1!D32="","",Аркуш1!D32)</f>
        <v>0</v>
      </c>
      <c r="D77" s="36">
        <f>IF(Аркуш1!E32="","",Аркуш1!E32)</f>
        <v>0</v>
      </c>
      <c r="E77" s="36">
        <f>IF(Аркуш1!F32="","",Аркуш1!F32)</f>
        <v>4</v>
      </c>
      <c r="F77" s="36">
        <f>IF(Аркуш1!G32="","",Аркуш1!G32)</f>
        <v>1</v>
      </c>
      <c r="G77" s="36">
        <f>IF(Аркуш1!H32="","",Аркуш1!H32)</f>
        <v>0</v>
      </c>
      <c r="H77" s="36">
        <f>IF(Аркуш1!I32="","",Аркуш1!I32)</f>
        <v>0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>
      <c r="A78" t="str">
        <f>Аркуш1!B33</f>
        <v>Учень_10</v>
      </c>
      <c r="B78">
        <f>Аркуш1!C33</f>
        <v>5</v>
      </c>
      <c r="C78" s="36">
        <f>IF(Аркуш1!D33="","",Аркуш1!D33)</f>
        <v>1</v>
      </c>
      <c r="D78" s="36">
        <f>IF(Аркуш1!E33="","",Аркуш1!E33)</f>
        <v>1</v>
      </c>
      <c r="E78" s="36">
        <f>IF(Аркуш1!F33="","",Аркуш1!F33)</f>
        <v>2</v>
      </c>
      <c r="F78" s="36">
        <f>IF(Аркуш1!G33="","",Аркуш1!G33)</f>
        <v>1</v>
      </c>
      <c r="G78" s="36">
        <f>IF(Аркуш1!H33="","",Аркуш1!H33)</f>
        <v>0</v>
      </c>
      <c r="H78" s="36">
        <f>IF(Аркуш1!I33="","",Аркуш1!I33)</f>
        <v>0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>
      <c r="A79" t="str">
        <f>Аркуш1!B34</f>
        <v>Учень_11</v>
      </c>
      <c r="B79">
        <f>Аркуш1!C34</f>
        <v>10</v>
      </c>
      <c r="C79" s="36">
        <f>IF(Аркуш1!D34="","",Аркуш1!D34)</f>
        <v>1</v>
      </c>
      <c r="D79" s="36">
        <f>IF(Аркуш1!E34="","",Аркуш1!E34)</f>
        <v>1</v>
      </c>
      <c r="E79" s="36">
        <f>IF(Аркуш1!F34="","",Аркуш1!F34)</f>
        <v>4</v>
      </c>
      <c r="F79" s="36">
        <f>IF(Аркуш1!G34="","",Аркуш1!G34)</f>
        <v>2</v>
      </c>
      <c r="G79" s="36">
        <f>IF(Аркуш1!H34="","",Аркуш1!H34)</f>
        <v>2</v>
      </c>
      <c r="H79" s="36">
        <f>IF(Аркуш1!I34="","",Аркуш1!I34)</f>
        <v>0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>
      <c r="A80" t="str">
        <f>Аркуш1!B35</f>
        <v>Учень_12</v>
      </c>
      <c r="B80">
        <f>Аркуш1!C35</f>
        <v>3</v>
      </c>
      <c r="C80" s="36">
        <f>IF(Аркуш1!D35="","",Аркуш1!D35)</f>
        <v>1</v>
      </c>
      <c r="D80" s="36">
        <f>IF(Аркуш1!E35="","",Аркуш1!E35)</f>
        <v>0</v>
      </c>
      <c r="E80" s="36">
        <f>IF(Аркуш1!F35="","",Аркуш1!F35)</f>
        <v>1</v>
      </c>
      <c r="F80" s="36">
        <f>IF(Аркуш1!G35="","",Аркуш1!G35)</f>
        <v>1</v>
      </c>
      <c r="G80" s="36">
        <f>IF(Аркуш1!H35="","",Аркуш1!H35)</f>
        <v>0</v>
      </c>
      <c r="H80" s="36">
        <f>IF(Аркуш1!I35="","",Аркуш1!I35)</f>
        <v>0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>
      <c r="A81" t="str">
        <f>Аркуш1!B36</f>
        <v>Учень_13</v>
      </c>
      <c r="B81">
        <f>Аркуш1!C36</f>
        <v>9</v>
      </c>
      <c r="C81" s="36">
        <f>IF(Аркуш1!D36="","",Аркуш1!D36)</f>
        <v>1</v>
      </c>
      <c r="D81" s="36">
        <f>IF(Аркуш1!E36="","",Аркуш1!E36)</f>
        <v>1</v>
      </c>
      <c r="E81" s="36">
        <f>IF(Аркуш1!F36="","",Аркуш1!F36)</f>
        <v>3</v>
      </c>
      <c r="F81" s="36">
        <f>IF(Аркуш1!G36="","",Аркуш1!G36)</f>
        <v>2</v>
      </c>
      <c r="G81" s="36">
        <f>IF(Аркуш1!H36="","",Аркуш1!H36)</f>
        <v>2</v>
      </c>
      <c r="H81" s="36">
        <f>IF(Аркуш1!I36="","",Аркуш1!I36)</f>
        <v>0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>
      <c r="A82" t="str">
        <f>Аркуш1!B37</f>
        <v>Учень_14</v>
      </c>
      <c r="B82">
        <f>Аркуш1!C37</f>
        <v>9</v>
      </c>
      <c r="C82" s="36">
        <f>IF(Аркуш1!D37="","",Аркуш1!D37)</f>
        <v>1</v>
      </c>
      <c r="D82" s="36">
        <f>IF(Аркуш1!E37="","",Аркуш1!E37)</f>
        <v>1</v>
      </c>
      <c r="E82" s="36">
        <f>IF(Аркуш1!F37="","",Аркуш1!F37)</f>
        <v>3</v>
      </c>
      <c r="F82" s="36">
        <f>IF(Аркуш1!G37="","",Аркуш1!G37)</f>
        <v>2</v>
      </c>
      <c r="G82" s="36">
        <f>IF(Аркуш1!H37="","",Аркуш1!H37)</f>
        <v>2</v>
      </c>
      <c r="H82" s="36">
        <f>IF(Аркуш1!I37="","",Аркуш1!I37)</f>
        <v>0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>
      <c r="A83" t="str">
        <f>Аркуш1!B38</f>
        <v>Учень_15</v>
      </c>
      <c r="B83">
        <f>Аркуш1!C38</f>
        <v>4</v>
      </c>
      <c r="C83" s="36">
        <f>IF(Аркуш1!D38="","",Аркуш1!D38)</f>
        <v>1</v>
      </c>
      <c r="D83" s="36">
        <f>IF(Аркуш1!E38="","",Аркуш1!E38)</f>
        <v>0</v>
      </c>
      <c r="E83" s="36">
        <f>IF(Аркуш1!F38="","",Аркуш1!F38)</f>
        <v>2</v>
      </c>
      <c r="F83" s="36">
        <f>IF(Аркуш1!G38="","",Аркуш1!G38)</f>
        <v>1</v>
      </c>
      <c r="G83" s="36">
        <f>IF(Аркуш1!H38="","",Аркуш1!H38)</f>
        <v>0</v>
      </c>
      <c r="H83" s="36">
        <f>IF(Аркуш1!I38="","",Аркуш1!I38)</f>
        <v>0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>
      <c r="A84" t="str">
        <f>Аркуш1!B39</f>
        <v>Учень_16</v>
      </c>
      <c r="B84">
        <f>Аркуш1!C39</f>
        <v>5</v>
      </c>
      <c r="C84" s="36">
        <f>IF(Аркуш1!D39="","",Аркуш1!D39)</f>
        <v>0</v>
      </c>
      <c r="D84" s="36">
        <f>IF(Аркуш1!E39="","",Аркуш1!E39)</f>
        <v>0</v>
      </c>
      <c r="E84" s="36">
        <f>IF(Аркуш1!F39="","",Аркуш1!F39)</f>
        <v>4</v>
      </c>
      <c r="F84" s="36">
        <f>IF(Аркуш1!G39="","",Аркуш1!G39)</f>
        <v>1</v>
      </c>
      <c r="G84" s="36">
        <f>IF(Аркуш1!H39="","",Аркуш1!H39)</f>
        <v>0</v>
      </c>
      <c r="H84" s="36">
        <f>IF(Аркуш1!I39="","",Аркуш1!I39)</f>
        <v>0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>
      <c r="A85" t="str">
        <f>Аркуш1!B40</f>
        <v>Учень_17</v>
      </c>
      <c r="B85">
        <f>Аркуш1!C40</f>
        <v>0</v>
      </c>
      <c r="C85" s="36">
        <f>IF(Аркуш1!D40="","",Аркуш1!D40)</f>
      </c>
      <c r="D85" s="36">
        <f>IF(Аркуш1!E40="","",Аркуш1!E40)</f>
      </c>
      <c r="E85" s="36">
        <f>IF(Аркуш1!F40="","",Аркуш1!F40)</f>
      </c>
      <c r="F85" s="36">
        <f>IF(Аркуш1!G40="","",Аркуш1!G40)</f>
      </c>
      <c r="G85" s="36">
        <f>IF(Аркуш1!H40="","",Аркуш1!H40)</f>
      </c>
      <c r="H85" s="36">
        <f>IF(Аркуш1!I40="","",Аркуш1!I40)</f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>
      <c r="A86" t="str">
        <f>Аркуш1!B41</f>
        <v>Учень_18</v>
      </c>
      <c r="B86">
        <f>Аркуш1!C41</f>
        <v>0</v>
      </c>
      <c r="C86" s="36">
        <f>IF(Аркуш1!D41="","",Аркуш1!D41)</f>
      </c>
      <c r="D86" s="36">
        <f>IF(Аркуш1!E41="","",Аркуш1!E41)</f>
      </c>
      <c r="E86" s="36">
        <f>IF(Аркуш1!F41="","",Аркуш1!F41)</f>
      </c>
      <c r="F86" s="36">
        <f>IF(Аркуш1!G41="","",Аркуш1!G41)</f>
      </c>
      <c r="G86" s="36">
        <f>IF(Аркуш1!H41="","",Аркуш1!H41)</f>
      </c>
      <c r="H86" s="36">
        <f>IF(Аркуш1!I41="","",Аркуш1!I41)</f>
      </c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>
      <c r="A87" t="str">
        <f>Аркуш1!B42</f>
        <v>Учень_19</v>
      </c>
      <c r="B87">
        <f>Аркуш1!C42</f>
        <v>0</v>
      </c>
      <c r="C87" s="36">
        <f>IF(Аркуш1!D42="","",Аркуш1!D42)</f>
      </c>
      <c r="D87" s="36">
        <f>IF(Аркуш1!E42="","",Аркуш1!E42)</f>
      </c>
      <c r="E87" s="36">
        <f>IF(Аркуш1!F42="","",Аркуш1!F42)</f>
      </c>
      <c r="F87" s="36">
        <f>IF(Аркуш1!G42="","",Аркуш1!G42)</f>
      </c>
      <c r="G87" s="36">
        <f>IF(Аркуш1!H42="","",Аркуш1!H42)</f>
      </c>
      <c r="H87" s="36">
        <f>IF(Аркуш1!I42="","",Аркуш1!I42)</f>
      </c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>
      <c r="A88" t="str">
        <f>Аркуш1!B43</f>
        <v>Учень_20</v>
      </c>
      <c r="B88">
        <f>Аркуш1!C43</f>
        <v>0</v>
      </c>
      <c r="C88" s="36">
        <f>IF(Аркуш1!D43="","",Аркуш1!D43)</f>
      </c>
      <c r="D88" s="36">
        <f>IF(Аркуш1!E43="","",Аркуш1!E43)</f>
      </c>
      <c r="E88" s="36">
        <f>IF(Аркуш1!F43="","",Аркуш1!F43)</f>
      </c>
      <c r="F88" s="36">
        <f>IF(Аркуш1!G43="","",Аркуш1!G43)</f>
      </c>
      <c r="G88" s="36">
        <f>IF(Аркуш1!H43="","",Аркуш1!H43)</f>
      </c>
      <c r="H88" s="36">
        <f>IF(Аркуш1!I43="","",Аркуш1!I43)</f>
      </c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>
      <c r="A89" t="str">
        <f>Аркуш1!B44</f>
        <v>Учень_21</v>
      </c>
      <c r="B89">
        <f>Аркуш1!C44</f>
        <v>0</v>
      </c>
      <c r="C89" s="36">
        <f>IF(Аркуш1!D44="","",Аркуш1!D44)</f>
      </c>
      <c r="D89" s="36">
        <f>IF(Аркуш1!E44="","",Аркуш1!E44)</f>
      </c>
      <c r="E89" s="36">
        <f>IF(Аркуш1!F44="","",Аркуш1!F44)</f>
      </c>
      <c r="F89" s="36">
        <f>IF(Аркуш1!G44="","",Аркуш1!G44)</f>
      </c>
      <c r="G89" s="36">
        <f>IF(Аркуш1!H44="","",Аркуш1!H44)</f>
      </c>
      <c r="H89" s="36">
        <f>IF(Аркуш1!I44="","",Аркуш1!I44)</f>
      </c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>
      <c r="A90" t="str">
        <f>Аркуш1!B45</f>
        <v>Учень_22</v>
      </c>
      <c r="B90">
        <f>Аркуш1!C45</f>
        <v>0</v>
      </c>
      <c r="C90" s="36">
        <f>IF(Аркуш1!D45="","",Аркуш1!D45)</f>
      </c>
      <c r="D90" s="36">
        <f>IF(Аркуш1!E45="","",Аркуш1!E45)</f>
      </c>
      <c r="E90" s="36">
        <f>IF(Аркуш1!F45="","",Аркуш1!F45)</f>
      </c>
      <c r="F90" s="36">
        <f>IF(Аркуш1!G45="","",Аркуш1!G45)</f>
      </c>
      <c r="G90" s="36">
        <f>IF(Аркуш1!H45="","",Аркуш1!H45)</f>
      </c>
      <c r="H90" s="36">
        <f>IF(Аркуш1!I45="","",Аркуш1!I45)</f>
      </c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>
      <c r="A91" t="str">
        <f>Аркуш1!B46</f>
        <v>Учень_23</v>
      </c>
      <c r="B91">
        <f>Аркуш1!C46</f>
        <v>0</v>
      </c>
      <c r="C91" s="36">
        <f>IF(Аркуш1!D46="","",Аркуш1!D46)</f>
      </c>
      <c r="D91" s="36">
        <f>IF(Аркуш1!E46="","",Аркуш1!E46)</f>
      </c>
      <c r="E91" s="36">
        <f>IF(Аркуш1!F46="","",Аркуш1!F46)</f>
      </c>
      <c r="F91" s="36">
        <f>IF(Аркуш1!G46="","",Аркуш1!G46)</f>
      </c>
      <c r="G91" s="36">
        <f>IF(Аркуш1!H46="","",Аркуш1!H46)</f>
      </c>
      <c r="H91" s="36">
        <f>IF(Аркуш1!I46="","",Аркуш1!I46)</f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>
      <c r="A92" t="str">
        <f>Аркуш1!B47</f>
        <v>Учень_24</v>
      </c>
      <c r="B92">
        <f>Аркуш1!C47</f>
        <v>0</v>
      </c>
      <c r="C92" s="36">
        <f>IF(Аркуш1!D47="","",Аркуш1!D47)</f>
      </c>
      <c r="D92" s="36">
        <f>IF(Аркуш1!E47="","",Аркуш1!E47)</f>
      </c>
      <c r="E92" s="36">
        <f>IF(Аркуш1!F47="","",Аркуш1!F47)</f>
      </c>
      <c r="F92" s="36">
        <f>IF(Аркуш1!G47="","",Аркуш1!G47)</f>
      </c>
      <c r="G92" s="36">
        <f>IF(Аркуш1!H47="","",Аркуш1!H47)</f>
      </c>
      <c r="H92" s="36">
        <f>IF(Аркуш1!I47="","",Аркуш1!I47)</f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>
      <c r="A93" t="str">
        <f>Аркуш1!B48</f>
        <v>Учень_25</v>
      </c>
      <c r="B93">
        <f>Аркуш1!C48</f>
        <v>0</v>
      </c>
      <c r="C93" s="36">
        <f>IF(Аркуш1!D48="","",Аркуш1!D48)</f>
      </c>
      <c r="D93" s="36">
        <f>IF(Аркуш1!E48="","",Аркуш1!E48)</f>
      </c>
      <c r="E93" s="36">
        <f>IF(Аркуш1!F48="","",Аркуш1!F48)</f>
      </c>
      <c r="F93" s="36">
        <f>IF(Аркуш1!G48="","",Аркуш1!G48)</f>
      </c>
      <c r="G93" s="36">
        <f>IF(Аркуш1!H48="","",Аркуш1!H48)</f>
      </c>
      <c r="H93" s="36">
        <f>IF(Аркуш1!I48="","",Аркуш1!I48)</f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>
      <c r="A94" t="str">
        <f>Аркуш1!B49</f>
        <v>Учень_26</v>
      </c>
      <c r="B94">
        <f>Аркуш1!C49</f>
        <v>0</v>
      </c>
      <c r="C94" s="36">
        <f>IF(Аркуш1!D49="","",Аркуш1!D49)</f>
      </c>
      <c r="D94" s="36">
        <f>IF(Аркуш1!E49="","",Аркуш1!E49)</f>
      </c>
      <c r="E94" s="36">
        <f>IF(Аркуш1!F49="","",Аркуш1!F49)</f>
      </c>
      <c r="F94" s="36">
        <f>IF(Аркуш1!G49="","",Аркуш1!G49)</f>
      </c>
      <c r="G94" s="36">
        <f>IF(Аркуш1!H49="","",Аркуш1!H49)</f>
      </c>
      <c r="H94" s="36">
        <f>IF(Аркуш1!I49="","",Аркуш1!I49)</f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>
      <c r="A95" t="str">
        <f>Аркуш1!B50</f>
        <v>Учень_27</v>
      </c>
      <c r="B95">
        <f>Аркуш1!C50</f>
        <v>0</v>
      </c>
      <c r="C95" s="36">
        <f>IF(Аркуш1!D50="","",Аркуш1!D50)</f>
      </c>
      <c r="D95" s="36">
        <f>IF(Аркуш1!E50="","",Аркуш1!E50)</f>
      </c>
      <c r="E95" s="36">
        <f>IF(Аркуш1!F50="","",Аркуш1!F50)</f>
      </c>
      <c r="F95" s="36">
        <f>IF(Аркуш1!G50="","",Аркуш1!G50)</f>
      </c>
      <c r="G95" s="36">
        <f>IF(Аркуш1!H50="","",Аркуш1!H50)</f>
      </c>
      <c r="H95" s="36">
        <f>IF(Аркуш1!I50="","",Аркуш1!I50)</f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>
      <c r="A96" t="str">
        <f>Аркуш1!B51</f>
        <v>Учень_28</v>
      </c>
      <c r="B96">
        <f>Аркуш1!C51</f>
        <v>0</v>
      </c>
      <c r="C96" s="36">
        <f>IF(Аркуш1!D51="","",Аркуш1!D51)</f>
      </c>
      <c r="D96" s="36">
        <f>IF(Аркуш1!E51="","",Аркуш1!E51)</f>
      </c>
      <c r="E96" s="36">
        <f>IF(Аркуш1!F51="","",Аркуш1!F51)</f>
      </c>
      <c r="F96" s="36">
        <f>IF(Аркуш1!G51="","",Аркуш1!G51)</f>
      </c>
      <c r="G96" s="36">
        <f>IF(Аркуш1!H51="","",Аркуш1!H51)</f>
      </c>
      <c r="H96" s="36">
        <f>IF(Аркуш1!I51="","",Аркуш1!I51)</f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>
      <c r="A97" t="str">
        <f>Аркуш1!B52</f>
        <v>Учень_29</v>
      </c>
      <c r="B97">
        <f>Аркуш1!C52</f>
        <v>0</v>
      </c>
      <c r="C97" s="36">
        <f>IF(Аркуш1!D52="","",Аркуш1!D52)</f>
      </c>
      <c r="D97" s="36">
        <f>IF(Аркуш1!E52="","",Аркуш1!E52)</f>
      </c>
      <c r="E97" s="36">
        <f>IF(Аркуш1!F52="","",Аркуш1!F52)</f>
      </c>
      <c r="F97" s="36">
        <f>IF(Аркуш1!G52="","",Аркуш1!G52)</f>
      </c>
      <c r="G97" s="36">
        <f>IF(Аркуш1!H52="","",Аркуш1!H52)</f>
      </c>
      <c r="H97" s="36">
        <f>IF(Аркуш1!I52="","",Аркуш1!I52)</f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>
      <c r="A98" t="str">
        <f>Аркуш1!B53</f>
        <v>Учень_30</v>
      </c>
      <c r="B98">
        <f>Аркуш1!C53</f>
        <v>0</v>
      </c>
      <c r="C98" s="36">
        <f>IF(Аркуш1!D53="","",Аркуш1!D53)</f>
      </c>
      <c r="D98" s="36">
        <f>IF(Аркуш1!E53="","",Аркуш1!E53)</f>
      </c>
      <c r="E98" s="36">
        <f>IF(Аркуш1!F53="","",Аркуш1!F53)</f>
      </c>
      <c r="F98" s="36">
        <f>IF(Аркуш1!G53="","",Аркуш1!G53)</f>
      </c>
      <c r="G98" s="36">
        <f>IF(Аркуш1!H53="","",Аркуш1!H53)</f>
      </c>
      <c r="H98" s="36">
        <f>IF(Аркуш1!I53="","",Аркуш1!I53)</f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>
      <c r="A99" t="str">
        <f>Аркуш1!B54</f>
        <v>Учень_31</v>
      </c>
      <c r="B99">
        <f>Аркуш1!C54</f>
        <v>0</v>
      </c>
      <c r="C99" s="36">
        <f>IF(Аркуш1!D54="","",Аркуш1!D54)</f>
      </c>
      <c r="D99" s="36">
        <f>IF(Аркуш1!E54="","",Аркуш1!E54)</f>
      </c>
      <c r="E99" s="36">
        <f>IF(Аркуш1!F54="","",Аркуш1!F54)</f>
      </c>
      <c r="F99" s="36">
        <f>IF(Аркуш1!G54="","",Аркуш1!G54)</f>
      </c>
      <c r="G99" s="36">
        <f>IF(Аркуш1!H54="","",Аркуш1!H54)</f>
      </c>
      <c r="H99" s="36">
        <f>IF(Аркуш1!I54="","",Аркуш1!I54)</f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>
      <c r="A100" t="str">
        <f>Аркуш1!B55</f>
        <v>Учень_32</v>
      </c>
      <c r="B100">
        <f>Аркуш1!C55</f>
        <v>0</v>
      </c>
      <c r="C100" s="36">
        <f>IF(Аркуш1!D55="","",Аркуш1!D55)</f>
      </c>
      <c r="D100" s="36">
        <f>IF(Аркуш1!E55="","",Аркуш1!E55)</f>
      </c>
      <c r="E100" s="36">
        <f>IF(Аркуш1!F55="","",Аркуш1!F55)</f>
      </c>
      <c r="F100" s="36">
        <f>IF(Аркуш1!G55="","",Аркуш1!G55)</f>
      </c>
      <c r="G100" s="36">
        <f>IF(Аркуш1!H55="","",Аркуш1!H55)</f>
      </c>
      <c r="H100" s="36">
        <f>IF(Аркуш1!I55="","",Аркуш1!I55)</f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>
      <c r="A101" t="str">
        <f>Аркуш1!B56</f>
        <v>Учень_33</v>
      </c>
      <c r="B101">
        <f>Аркуш1!C56</f>
        <v>0</v>
      </c>
      <c r="C101" s="36">
        <f>IF(Аркуш1!D56="","",Аркуш1!D56)</f>
      </c>
      <c r="D101" s="36">
        <f>IF(Аркуш1!E56="","",Аркуш1!E56)</f>
      </c>
      <c r="E101" s="36">
        <f>IF(Аркуш1!F56="","",Аркуш1!F56)</f>
      </c>
      <c r="F101" s="36">
        <f>IF(Аркуш1!G56="","",Аркуш1!G56)</f>
      </c>
      <c r="G101" s="36">
        <f>IF(Аркуш1!H56="","",Аркуш1!H56)</f>
      </c>
      <c r="H101" s="36">
        <f>IF(Аркуш1!I56="","",Аркуш1!I56)</f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>
      <c r="A102" t="str">
        <f>Аркуш1!B57</f>
        <v>Учень_34</v>
      </c>
      <c r="B102">
        <f>Аркуш1!C57</f>
        <v>0</v>
      </c>
      <c r="C102" s="36">
        <f>IF(Аркуш1!D57="","",Аркуш1!D57)</f>
      </c>
      <c r="D102" s="36">
        <f>IF(Аркуш1!E57="","",Аркуш1!E57)</f>
      </c>
      <c r="E102" s="36">
        <f>IF(Аркуш1!F57="","",Аркуш1!F57)</f>
      </c>
      <c r="F102" s="36">
        <f>IF(Аркуш1!G57="","",Аркуш1!G57)</f>
      </c>
      <c r="G102" s="36">
        <f>IF(Аркуш1!H57="","",Аркуш1!H57)</f>
      </c>
      <c r="H102" s="36">
        <f>IF(Аркуш1!I57="","",Аркуш1!I57)</f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>
      <c r="A103" t="str">
        <f>Аркуш1!B58</f>
        <v>Учень_35</v>
      </c>
      <c r="B103">
        <f>Аркуш1!C58</f>
        <v>0</v>
      </c>
      <c r="C103" s="36">
        <f>IF(Аркуш1!D58="","",Аркуш1!D58)</f>
      </c>
      <c r="D103" s="36">
        <f>IF(Аркуш1!E58="","",Аркуш1!E58)</f>
      </c>
      <c r="E103" s="36">
        <f>IF(Аркуш1!F58="","",Аркуш1!F58)</f>
      </c>
      <c r="F103" s="36">
        <f>IF(Аркуш1!G58="","",Аркуш1!G58)</f>
      </c>
      <c r="G103" s="36">
        <f>IF(Аркуш1!H58="","",Аркуш1!H58)</f>
      </c>
      <c r="H103" s="36">
        <f>IF(Аркуш1!I58="","",Аркуш1!I58)</f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>
      <c r="A104" t="str">
        <f>Аркуш1!B59</f>
        <v>Учень_36</v>
      </c>
      <c r="B104">
        <f>Аркуш1!C59</f>
        <v>0</v>
      </c>
      <c r="C104" s="36">
        <f>IF(Аркуш1!D59="","",Аркуш1!D59)</f>
      </c>
      <c r="D104" s="36">
        <f>IF(Аркуш1!E59="","",Аркуш1!E59)</f>
      </c>
      <c r="E104" s="36">
        <f>IF(Аркуш1!F59="","",Аркуш1!F59)</f>
      </c>
      <c r="F104" s="36">
        <f>IF(Аркуш1!G59="","",Аркуш1!G59)</f>
      </c>
      <c r="G104" s="36">
        <f>IF(Аркуш1!H59="","",Аркуш1!H59)</f>
      </c>
      <c r="H104" s="36">
        <f>IF(Аркуш1!I59="","",Аркуш1!I59)</f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>
      <c r="A105" t="str">
        <f>Аркуш1!B60</f>
        <v>Учень_37</v>
      </c>
      <c r="B105">
        <f>Аркуш1!C60</f>
        <v>0</v>
      </c>
      <c r="C105" s="36">
        <f>IF(Аркуш1!D60="","",Аркуш1!D60)</f>
      </c>
      <c r="D105" s="36">
        <f>IF(Аркуш1!E60="","",Аркуш1!E60)</f>
      </c>
      <c r="E105" s="36">
        <f>IF(Аркуш1!F60="","",Аркуш1!F60)</f>
      </c>
      <c r="F105" s="36">
        <f>IF(Аркуш1!G60="","",Аркуш1!G60)</f>
      </c>
      <c r="G105" s="36">
        <f>IF(Аркуш1!H60="","",Аркуш1!H60)</f>
      </c>
      <c r="H105" s="36">
        <f>IF(Аркуш1!I60="","",Аркуш1!I60)</f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>
      <c r="A106" t="str">
        <f>Аркуш1!B61</f>
        <v>Учень_38</v>
      </c>
      <c r="B106">
        <f>Аркуш1!C61</f>
        <v>0</v>
      </c>
      <c r="C106" s="36">
        <f>IF(Аркуш1!D61="","",Аркуш1!D61)</f>
      </c>
      <c r="D106" s="36">
        <f>IF(Аркуш1!E61="","",Аркуш1!E61)</f>
      </c>
      <c r="E106" s="36">
        <f>IF(Аркуш1!F61="","",Аркуш1!F61)</f>
      </c>
      <c r="F106" s="36">
        <f>IF(Аркуш1!G61="","",Аркуш1!G61)</f>
      </c>
      <c r="G106" s="36">
        <f>IF(Аркуш1!H61="","",Аркуш1!H61)</f>
      </c>
      <c r="H106" s="36">
        <f>IF(Аркуш1!I61="","",Аркуш1!I61)</f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>
      <c r="A107" t="str">
        <f>Аркуш1!B62</f>
        <v>Учень_39</v>
      </c>
      <c r="B107">
        <f>Аркуш1!C62</f>
        <v>0</v>
      </c>
      <c r="C107" s="36">
        <f>IF(Аркуш1!D62="","",Аркуш1!D62)</f>
      </c>
      <c r="D107" s="36">
        <f>IF(Аркуш1!E62="","",Аркуш1!E62)</f>
      </c>
      <c r="E107" s="36">
        <f>IF(Аркуш1!F62="","",Аркуш1!F62)</f>
      </c>
      <c r="F107" s="36">
        <f>IF(Аркуш1!G62="","",Аркуш1!G62)</f>
      </c>
      <c r="G107" s="36">
        <f>IF(Аркуш1!H62="","",Аркуш1!H62)</f>
      </c>
      <c r="H107" s="36">
        <f>IF(Аркуш1!I62="","",Аркуш1!I62)</f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>
      <c r="A108" t="str">
        <f>Аркуш1!B63</f>
        <v>Учень_40</v>
      </c>
      <c r="B108">
        <f>Аркуш1!C63</f>
        <v>0</v>
      </c>
      <c r="C108" s="36">
        <f>IF(Аркуш1!D63="","",Аркуш1!D63)</f>
      </c>
      <c r="D108" s="36">
        <f>IF(Аркуш1!E63="","",Аркуш1!E63)</f>
      </c>
      <c r="E108" s="36">
        <f>IF(Аркуш1!F63="","",Аркуш1!F63)</f>
      </c>
      <c r="F108" s="36">
        <f>IF(Аркуш1!G63="","",Аркуш1!G63)</f>
      </c>
      <c r="G108" s="36">
        <f>IF(Аркуш1!H63="","",Аркуш1!H63)</f>
      </c>
      <c r="H108" s="36">
        <f>IF(Аркуш1!I63="","",Аркуш1!I63)</f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3:8" ht="12.75">
      <c r="C109" s="36"/>
      <c r="D109" s="36"/>
      <c r="E109" s="36"/>
      <c r="F109" s="36"/>
      <c r="G109" s="36"/>
      <c r="H109" s="36"/>
    </row>
  </sheetData>
  <sheetProtection sheet="1"/>
  <mergeCells count="8">
    <mergeCell ref="B15:B17"/>
    <mergeCell ref="D15:D17"/>
    <mergeCell ref="E15:L15"/>
    <mergeCell ref="E16:F16"/>
    <mergeCell ref="G16:H16"/>
    <mergeCell ref="I16:J16"/>
    <mergeCell ref="K16:L16"/>
    <mergeCell ref="C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2010-05-17T06:26:23Z</cp:lastPrinted>
  <dcterms:created xsi:type="dcterms:W3CDTF">2009-05-21T22:19:21Z</dcterms:created>
  <dcterms:modified xsi:type="dcterms:W3CDTF">2018-09-20T06:47:06Z</dcterms:modified>
  <cp:category/>
  <cp:version/>
  <cp:contentType/>
  <cp:contentStatus/>
</cp:coreProperties>
</file>